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940" windowWidth="19420" windowHeight="13360" activeTab="0"/>
  </bookViews>
  <sheets>
    <sheet name="Notes, conversions" sheetId="1" r:id="rId1"/>
    <sheet name="Grains" sheetId="2" r:id="rId2"/>
    <sheet name="Starches" sheetId="3" r:id="rId3"/>
    <sheet name="Beverages" sheetId="4" r:id="rId4"/>
    <sheet name="Animal prod's" sheetId="5" r:id="rId5"/>
    <sheet name="Condiments" sheetId="6" r:id="rId6"/>
    <sheet name="Textiles" sheetId="7" r:id="rId7"/>
    <sheet name="Fuel" sheetId="8" r:id="rId8"/>
    <sheet name="Building materials" sheetId="9" r:id="rId9"/>
    <sheet name="Wages, day" sheetId="10" r:id="rId10"/>
    <sheet name="Skill premia in Warsaw" sheetId="11" r:id="rId11"/>
    <sheet name="Interest rate" sheetId="12" r:id="rId12"/>
  </sheets>
  <definedNames/>
  <calcPr fullCalcOnLoad="1"/>
</workbook>
</file>

<file path=xl/sharedStrings.xml><?xml version="1.0" encoding="utf-8"?>
<sst xmlns="http://schemas.openxmlformats.org/spreadsheetml/2006/main" count="412" uniqueCount="210">
  <si>
    <t>(Holland,</t>
  </si>
  <si>
    <t>1400-1850)</t>
  </si>
  <si>
    <t>1700-1900)</t>
  </si>
  <si>
    <t>z/f, r/f</t>
  </si>
  <si>
    <t>Meat: 204-10</t>
  </si>
  <si>
    <t>Mutton</t>
  </si>
  <si>
    <t>Beef</t>
  </si>
  <si>
    <t>Pork</t>
  </si>
  <si>
    <t>g/f, k/f</t>
  </si>
  <si>
    <t>Mutton, Pork, Beef: Prices in grosz per funt until 1842; from 1842, kopiejka per funt</t>
  </si>
  <si>
    <t>Dairy: 215-9</t>
  </si>
  <si>
    <t>Butter: Prices in grosz per funt until 1842; from 1842, kopiejka per funt; from 1904, silver ruble per pud (40 funtow)</t>
  </si>
  <si>
    <t>Butter</t>
  </si>
  <si>
    <t>g/f,k/f,r/p</t>
  </si>
  <si>
    <t>Eggs</t>
  </si>
  <si>
    <t>Eggs: Prices in zloty per 100 eggs until 1842; from 1842, kopiejka per 100 eggs</t>
  </si>
  <si>
    <t>z/100,k/100</t>
  </si>
  <si>
    <t>Sugar, salt, and vinegar: 222-6</t>
  </si>
  <si>
    <t>Sugar: Prices in grosz per funt until 1842; from 1842, kopiejka per funt; from 1866, silver ruble per pud (40 funtow)</t>
  </si>
  <si>
    <t>Sugar</t>
  </si>
  <si>
    <t>Salt</t>
  </si>
  <si>
    <t>g/f,k/f,k/p</t>
  </si>
  <si>
    <t>Salt: Prices in grosz per funt until 1842; from 1842, kopiejka per funt; from 1890, kopiejka per pud (40 funtow)</t>
  </si>
  <si>
    <t>Vinegar</t>
  </si>
  <si>
    <t>1 wiadro=10 kruzek=100 czarek=12.2989 l</t>
  </si>
  <si>
    <t>...</t>
  </si>
  <si>
    <t>Au/k,Au/c</t>
  </si>
  <si>
    <t>Au/w</t>
  </si>
  <si>
    <t>Au/g,Au/w</t>
  </si>
  <si>
    <t>Au/f</t>
  </si>
  <si>
    <t>Au/f, Au/p</t>
  </si>
  <si>
    <t>Au/100</t>
  </si>
  <si>
    <t>Au/f,Au/p</t>
  </si>
  <si>
    <t>Au/c,Au/p</t>
  </si>
  <si>
    <t>Au/l,Au/a</t>
  </si>
  <si>
    <t>Wages in Warsaw, 1816-1914</t>
  </si>
  <si>
    <t>Average daily wages in grosz until 1842, after 1842, in kopiejka</t>
  </si>
  <si>
    <t>Mason: 259-60; Carpenter: 260-1; Sawyer: 265-6</t>
  </si>
  <si>
    <t>Mason</t>
  </si>
  <si>
    <t>Carpenter</t>
  </si>
  <si>
    <t>Sawyer</t>
  </si>
  <si>
    <t>Prices in Warsaw, 1816-1914</t>
  </si>
  <si>
    <t>Wheat</t>
  </si>
  <si>
    <t>Rye</t>
  </si>
  <si>
    <t>Barley</t>
  </si>
  <si>
    <t>Oats</t>
  </si>
  <si>
    <t>Peas</t>
  </si>
  <si>
    <t>z/k,r/k,r/c</t>
  </si>
  <si>
    <t>Potatoes</t>
  </si>
  <si>
    <t>Rye bread</t>
  </si>
  <si>
    <t>Grains: 145-77, 184-5</t>
  </si>
  <si>
    <t>Rye bread in grosz-kopiejka per funt until 1842; in kopeijka from 1842</t>
  </si>
  <si>
    <t>Starches: 187-90</t>
  </si>
  <si>
    <t>Grams of</t>
  </si>
  <si>
    <t>silver</t>
  </si>
  <si>
    <t>per gram</t>
  </si>
  <si>
    <t>of gold</t>
  </si>
  <si>
    <t>In changing local currency and physical units</t>
  </si>
  <si>
    <t>1 korzec=32 garnec=1.25 hectolitre [through 1849]</t>
  </si>
  <si>
    <t>For 1850-1914, 1 czetwierc = 52.25 garnca = 42.84 garnce. See p. 174]</t>
  </si>
  <si>
    <t>Weight/volume ratios used here:</t>
  </si>
  <si>
    <t>czetwierc (1850 on)*</t>
  </si>
  <si>
    <t>(*But 125 for beans 1850-51)</t>
  </si>
  <si>
    <t xml:space="preserve">An alternative assumption, not applied here, would be that </t>
  </si>
  <si>
    <t>the later "garnca" and the earlier "garnce" are both the same,</t>
  </si>
  <si>
    <t>and not separate renderings of the Polish and Russian.  In this</t>
  </si>
  <si>
    <t>case the figure 42.84 above should be 52, and the conversion ratio</t>
  </si>
  <si>
    <t>should be from 1 korzec to 203.1 Liters (not 167.3).</t>
  </si>
  <si>
    <t>1 wiadro=10 kruzek=100 czarek=12.2989 Liters</t>
  </si>
  <si>
    <t>1 funt = 0.4055 kilograms.</t>
  </si>
  <si>
    <t>1 garniec=4 kwarty=4 litry [4 Liters]</t>
  </si>
  <si>
    <t>gAg/Liter</t>
  </si>
  <si>
    <t>1 lokiec=2 stopy=0.576 metra [meters]</t>
  </si>
  <si>
    <t>gAg/meter</t>
  </si>
  <si>
    <t xml:space="preserve">Linen, Hemp cloth: Prices in grosz per lokiec; from 1842, kopiejka per lokiec; from 1850, rubles per arszyn (=1.23 lokcia) </t>
  </si>
  <si>
    <t>BUT (pp. 68, 235) 1 arszyn = 1.23 lokcia for length.</t>
  </si>
  <si>
    <t>1 arszyn = 1.23 lokcia.</t>
  </si>
  <si>
    <t>In grams of silver per meter:</t>
  </si>
  <si>
    <t>Au/s, (R)s</t>
  </si>
  <si>
    <t>Coal: Prices in rubles per czetwierc; from 1893, rubles per pud; 1 czetwierc=8 czetwerykow=64 garnce=2.097 hl</t>
  </si>
  <si>
    <t>(1892-</t>
  </si>
  <si>
    <t>1914)</t>
  </si>
  <si>
    <t>(1850-</t>
  </si>
  <si>
    <t>1891)</t>
  </si>
  <si>
    <t>gAg/hectoliter</t>
  </si>
  <si>
    <t>Tallow</t>
  </si>
  <si>
    <t>candles</t>
  </si>
  <si>
    <t>wage for an unskilled laborer</t>
  </si>
  <si>
    <t>Log-differences from the</t>
  </si>
  <si>
    <t>In grams of silver per liter:</t>
  </si>
  <si>
    <t>In grams of silver per kilogram:</t>
  </si>
  <si>
    <t>conversion.</t>
  </si>
  <si>
    <t>about this</t>
  </si>
  <si>
    <r>
      <t>Converting korzec and czetwierc of grains</t>
    </r>
    <r>
      <rPr>
        <sz val="12"/>
        <rFont val="Times New Roman"/>
        <family val="0"/>
      </rPr>
      <t>:</t>
    </r>
  </si>
  <si>
    <t>A footnote attached to each grain table reads:</t>
  </si>
  <si>
    <t>"Uwaga: od r. 1816-1841 cena w zlp za 1 korzec (32 garnce)</t>
  </si>
  <si>
    <t>od r. 1842-1849 cena w rs za 1 korzec (32 garnce)</t>
  </si>
  <si>
    <t>od r. 1850-1914 cena w rs za 1 czetwierc (52 1/4 garnca)".</t>
  </si>
  <si>
    <t>Lindert interprets the 1850-1914 unit as 52.25 garnca/1.2196 garnca/garniec=</t>
  </si>
  <si>
    <t xml:space="preserve">garnce, versus the pre-1850 unit of 32 garnce.  </t>
  </si>
  <si>
    <t>So accepting the equation that 1 korzec=32 garnec=1.25 hectolitre</t>
  </si>
  <si>
    <t xml:space="preserve">  [through 1849], then the 1850-1914 prices would be prices in </t>
  </si>
  <si>
    <t xml:space="preserve">  units of (42.84/32) * 125 Liters, which =</t>
  </si>
  <si>
    <t>Liters.</t>
  </si>
  <si>
    <t>Kilo/liter ratios used here:</t>
  </si>
  <si>
    <t>gAgkilo</t>
  </si>
  <si>
    <t>Barley (USDA)</t>
  </si>
  <si>
    <t>Oats (USDA)</t>
  </si>
  <si>
    <r>
      <t xml:space="preserve">In grams of gold per </t>
    </r>
    <r>
      <rPr>
        <u val="single"/>
        <sz val="10"/>
        <rFont val="Arial"/>
        <family val="2"/>
      </rPr>
      <t>changing local units</t>
    </r>
    <r>
      <rPr>
        <sz val="10"/>
        <rFont val="Arial"/>
        <family val="0"/>
      </rPr>
      <t>:</t>
    </r>
  </si>
  <si>
    <t>gAg/100</t>
  </si>
  <si>
    <t>Kilograms per funt = 0.405504.</t>
  </si>
  <si>
    <t>Vinegar: Prices in grosz per garniec until 1842; from 1842, kopiejka per wiadro (3.07 garnca)</t>
  </si>
  <si>
    <t>g/g,k/w</t>
  </si>
  <si>
    <t>Fuel: 237-42</t>
  </si>
  <si>
    <t>Wood: Prices in zloty per Polish sazen (=182.5 English lb.); from 1842, rubles per Russian sazen (=1.882 Polish)</t>
  </si>
  <si>
    <t>Wood</t>
  </si>
  <si>
    <t>z/s,r/Rs</t>
  </si>
  <si>
    <t>Coal</t>
  </si>
  <si>
    <t>gAu/100</t>
  </si>
  <si>
    <t>Bricks</t>
  </si>
  <si>
    <t>Cegla</t>
  </si>
  <si>
    <t>Briques</t>
  </si>
  <si>
    <t>pp. 244-5</t>
  </si>
  <si>
    <t>Grams of gold per local unit</t>
  </si>
  <si>
    <t>pp. 250-1</t>
  </si>
  <si>
    <t>Zelazo</t>
  </si>
  <si>
    <t>Fer</t>
  </si>
  <si>
    <t>Iron</t>
  </si>
  <si>
    <t>gAu/local units*</t>
  </si>
  <si>
    <t>pp. 257-8.</t>
  </si>
  <si>
    <t>Gwozdzie</t>
  </si>
  <si>
    <t>Clous</t>
  </si>
  <si>
    <t>Nails</t>
  </si>
  <si>
    <t>gAu/1000</t>
  </si>
  <si>
    <t>*Through 1849: Price per cetnar</t>
  </si>
  <si>
    <t>gAg/1000</t>
  </si>
  <si>
    <t>In grams of silver per metric unit</t>
  </si>
  <si>
    <t>Textiles: 234-7</t>
  </si>
  <si>
    <t>Linen</t>
  </si>
  <si>
    <t>g/l,k/l,r/a</t>
  </si>
  <si>
    <t>Hemp</t>
  </si>
  <si>
    <t>1 garniec=4 kwarty=4 litry</t>
  </si>
  <si>
    <t>1 funt=32 luty=405.504 grams</t>
  </si>
  <si>
    <t>1 lut=288 granow=12.672 grams</t>
  </si>
  <si>
    <t>1 gran=.044 grams</t>
  </si>
  <si>
    <t>1 kamien=25 funtow=10.1376 kg</t>
  </si>
  <si>
    <t>*1850 on: Price per pud (1 cetnar = 2 1/2 puda)</t>
  </si>
  <si>
    <t>(Green = extrapolations using the 2.5 ratio of puds/cetnar)</t>
  </si>
  <si>
    <t>Bimetallic ratio:</t>
  </si>
  <si>
    <t>(USDA)</t>
  </si>
  <si>
    <t>1 sazen=3 aryszyny=48 werszkow=.2371 meters</t>
  </si>
  <si>
    <t>1 sazen=49 stop=7.056 cali=705.6 linii</t>
  </si>
  <si>
    <t>Polish:</t>
  </si>
  <si>
    <t>Russian:</t>
  </si>
  <si>
    <t>Polish-Russian:</t>
  </si>
  <si>
    <t>1 korzec=4 czetweryki=7.028 garncy=4.8784443078 czetweryka (Russian)</t>
  </si>
  <si>
    <t>1 garniec=1.22 garncy=1.2196110769 garnca (Russian)</t>
  </si>
  <si>
    <r>
      <t xml:space="preserve">In grams of gold per </t>
    </r>
    <r>
      <rPr>
        <u val="single"/>
        <sz val="12"/>
        <rFont val="Times New Roman"/>
        <family val="0"/>
      </rPr>
      <t>changing local units</t>
    </r>
    <r>
      <rPr>
        <sz val="12"/>
        <rFont val="Times New Roman"/>
        <family val="0"/>
      </rPr>
      <t>:</t>
    </r>
  </si>
  <si>
    <t>Unskilled</t>
  </si>
  <si>
    <t>laborer*</t>
  </si>
  <si>
    <t>*Placa dzienna robotnika niewykwalifikowanego = salaire journalier du manoeuvre.</t>
  </si>
  <si>
    <t>In grams of silver per day</t>
  </si>
  <si>
    <t>In grams of gold per day</t>
  </si>
  <si>
    <t>Czynsze od kapitalu = Interêts des capitaux</t>
  </si>
  <si>
    <t>Average interest rate "on capital"</t>
  </si>
  <si>
    <t xml:space="preserve">Year </t>
  </si>
  <si>
    <t>Int. rate</t>
  </si>
  <si>
    <t>r/c,r/p</t>
  </si>
  <si>
    <t>Candles</t>
  </si>
  <si>
    <t>Conversions: pp. 62-69.</t>
  </si>
  <si>
    <t>David Jacks, c2001</t>
  </si>
  <si>
    <t>Peter Lindert, Nov 2009</t>
  </si>
  <si>
    <t xml:space="preserve">Grams of silver per </t>
  </si>
  <si>
    <r>
      <t>gram of gold</t>
    </r>
    <r>
      <rPr>
        <sz val="12"/>
        <rFont val="Times New Roman"/>
        <family val="0"/>
      </rPr>
      <t xml:space="preserve"> (pp. 141-142).</t>
    </r>
  </si>
  <si>
    <t>Tallow candles: Prices in grosz per funt; after 1842, kopiejka per funt</t>
  </si>
  <si>
    <t>g/f,k/f</t>
  </si>
  <si>
    <t>Wax: Prices in zloty per funt; from 1842, kopiejka per funt</t>
  </si>
  <si>
    <t>Wax</t>
  </si>
  <si>
    <t>z/f,k/f</t>
  </si>
  <si>
    <t>1 cetnar=4 kamienie=100 funt=40.55 kg</t>
  </si>
  <si>
    <t>1 lokiec=2 stopy=.576 metra</t>
  </si>
  <si>
    <t>1 czetwierc=8 czetwerykow=64 garnce=2.097 hl</t>
  </si>
  <si>
    <t>1 pud=40 funtow=3.84 zolotnikow=368.64 doli=16.3809 kg</t>
  </si>
  <si>
    <t>Liters per</t>
  </si>
  <si>
    <t>korzec (thru 1849),</t>
  </si>
  <si>
    <t>czetwierc (1850 on)</t>
  </si>
  <si>
    <t>In grams of silver per metric unit:</t>
  </si>
  <si>
    <t>gAg/liter</t>
  </si>
  <si>
    <t>Au/funt</t>
  </si>
  <si>
    <t>kilos/funt</t>
  </si>
  <si>
    <t>gAg/kilo</t>
  </si>
  <si>
    <r>
      <t xml:space="preserve">Source: Stanislaw Siegel, </t>
    </r>
    <r>
      <rPr>
        <i/>
        <sz val="12"/>
        <rFont val="Times New Roman"/>
        <family val="0"/>
      </rPr>
      <t>Ceny w Warszawie w Latach 1816-1914</t>
    </r>
    <r>
      <rPr>
        <sz val="12"/>
        <rFont val="Times New Roman"/>
        <family val="0"/>
      </rPr>
      <t>.  Poznan: Sklad Glowny, 1949.</t>
    </r>
  </si>
  <si>
    <t>Beverages: 192-5, 219-20</t>
  </si>
  <si>
    <t>Beer</t>
  </si>
  <si>
    <t xml:space="preserve">Vodka </t>
  </si>
  <si>
    <t>Szumowka</t>
  </si>
  <si>
    <r>
      <t xml:space="preserve">Source: Stanislaw Siegel, </t>
    </r>
    <r>
      <rPr>
        <i/>
        <sz val="12"/>
        <rFont val="Times New Roman"/>
        <family val="0"/>
      </rPr>
      <t>Ceny w Warszawie w Latach 1816-1914</t>
    </r>
    <r>
      <rPr>
        <sz val="12"/>
        <rFont val="Times New Roman"/>
        <family val="0"/>
      </rPr>
      <t>.  Poznan: Sklad Glowny, 1949, pp. 272-273.</t>
    </r>
  </si>
  <si>
    <t>(Also available on pp. 259-270 are the day wage rates for pavers, joiners, painters, and coachmen.)</t>
  </si>
  <si>
    <t>Tea</t>
  </si>
  <si>
    <t>z/w, k/w</t>
  </si>
  <si>
    <t>Beer: Prices in zloty per wiadro until 1842; from 1842, kopiejka per wiadro</t>
  </si>
  <si>
    <t>Tea: Prices in zloty per funt until 1842; from 1842 silver rubles per funt</t>
  </si>
  <si>
    <t>Vodka: Prices in zloty per garniec until 1842; from 1842, in silver rubles per wiadro (3.07 garnca)</t>
  </si>
  <si>
    <t>z/g, r/w</t>
  </si>
  <si>
    <t>Prices in zloty per korzec (32 garnce) until 1842; from 1842, silver rubels per korzec; from 1850, rubels per czetwierc (52.25 garnca)</t>
  </si>
  <si>
    <t>Beans</t>
  </si>
  <si>
    <t>For beans: 1816-41, z/k; 1842-51, r/k; 1852-1914, r/c</t>
  </si>
  <si>
    <t>See "Notes,</t>
  </si>
  <si>
    <t>conversions"</t>
  </si>
  <si>
    <t>worksheet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</si>
</sst>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b/>
      <u val="single"/>
      <sz val="12"/>
      <name val="Times New Roman"/>
      <family val="0"/>
    </font>
    <font>
      <sz val="12"/>
      <color indexed="57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0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2" fontId="4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Alignment="1">
      <alignment horizontal="right"/>
    </xf>
    <xf numFmtId="165" fontId="4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right"/>
    </xf>
    <xf numFmtId="164" fontId="0" fillId="3" borderId="0" xfId="0" applyNumberFormat="1" applyFill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3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64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64" fontId="4" fillId="2" borderId="0" xfId="0" applyNumberFormat="1" applyFont="1" applyFill="1" applyAlignment="1">
      <alignment/>
    </xf>
    <xf numFmtId="164" fontId="4" fillId="4" borderId="0" xfId="0" applyNumberFormat="1" applyFont="1" applyFill="1" applyAlignment="1">
      <alignment horizontal="left"/>
    </xf>
    <xf numFmtId="164" fontId="9" fillId="0" borderId="0" xfId="0" applyNumberFormat="1" applyFont="1" applyAlignment="1">
      <alignment/>
    </xf>
    <xf numFmtId="164" fontId="4" fillId="4" borderId="0" xfId="0" applyNumberFormat="1" applyFont="1" applyFill="1" applyAlignment="1">
      <alignment horizontal="right"/>
    </xf>
    <xf numFmtId="164" fontId="4" fillId="0" borderId="6" xfId="0" applyNumberFormat="1" applyFont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Alignment="1">
      <alignment/>
    </xf>
    <xf numFmtId="164" fontId="11" fillId="0" borderId="6" xfId="0" applyNumberFormat="1" applyFont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12" fillId="0" borderId="0" xfId="0" applyFont="1" applyAlignment="1">
      <alignment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825"/>
          <c:w val="0.9402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'Wages, day'!$R$8</c:f>
              <c:strCache>
                <c:ptCount val="1"/>
                <c:pt idx="0">
                  <c:v>Mason</c:v>
                </c:pt>
              </c:strCache>
            </c:strRef>
          </c:tx>
          <c:spPr>
            <a:ln w="25400">
              <a:solidFill>
                <a:srgbClr val="99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'Wages, day'!$Q$9:$Q$107</c:f>
              <c:numCache>
                <c:ptCount val="99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</c:numCache>
            </c:numRef>
          </c:xVal>
          <c:yVal>
            <c:numRef>
              <c:f>'Wages, day'!$R$9:$R$107</c:f>
              <c:numCache>
                <c:ptCount val="99"/>
                <c:pt idx="0">
                  <c:v>0.8379133035196797</c:v>
                </c:pt>
                <c:pt idx="1">
                  <c:v>0.9155578626585024</c:v>
                </c:pt>
                <c:pt idx="2">
                  <c:v>1.0325911875703158</c:v>
                </c:pt>
                <c:pt idx="3">
                  <c:v>1.0508216248317612</c:v>
                </c:pt>
                <c:pt idx="4">
                  <c:v>1.0231538774165163</c:v>
                </c:pt>
                <c:pt idx="5">
                  <c:v>0.639361451198636</c:v>
                </c:pt>
                <c:pt idx="6">
                  <c:v>0.8996236793889433</c:v>
                </c:pt>
                <c:pt idx="7">
                  <c:v>0.8301447811609539</c:v>
                </c:pt>
                <c:pt idx="8">
                  <c:v>0.6067376693724145</c:v>
                </c:pt>
                <c:pt idx="9">
                  <c:v>0.573938047076047</c:v>
                </c:pt>
                <c:pt idx="10">
                  <c:v>0.6931471805599453</c:v>
                </c:pt>
                <c:pt idx="11">
                  <c:v>0.7893752126544993</c:v>
                </c:pt>
                <c:pt idx="12">
                  <c:v>0.6948349446736649</c:v>
                </c:pt>
                <c:pt idx="13">
                  <c:v>0.6683781124475364</c:v>
                </c:pt>
                <c:pt idx="14">
                  <c:v>0.7165309428268094</c:v>
                </c:pt>
                <c:pt idx="15">
                  <c:v>0.8292177197031444</c:v>
                </c:pt>
                <c:pt idx="16">
                  <c:v>1.0197090642069024</c:v>
                </c:pt>
                <c:pt idx="17">
                  <c:v>1.0580188917028563</c:v>
                </c:pt>
                <c:pt idx="18">
                  <c:v>1.2043911268587044</c:v>
                </c:pt>
                <c:pt idx="19">
                  <c:v>1.1201474412194077</c:v>
                </c:pt>
                <c:pt idx="20">
                  <c:v>1.1061594943034927</c:v>
                </c:pt>
                <c:pt idx="21">
                  <c:v>1.0929465511324323</c:v>
                </c:pt>
                <c:pt idx="22">
                  <c:v>0.9237165085710046</c:v>
                </c:pt>
                <c:pt idx="23">
                  <c:v>0.8402130214168169</c:v>
                </c:pt>
                <c:pt idx="24">
                  <c:v>0.7777045685880085</c:v>
                </c:pt>
                <c:pt idx="25">
                  <c:v>0.8256562524275128</c:v>
                </c:pt>
                <c:pt idx="26">
                  <c:v>0.8993051855084113</c:v>
                </c:pt>
                <c:pt idx="27">
                  <c:v>0.9311912719199549</c:v>
                </c:pt>
                <c:pt idx="28">
                  <c:v>0.965677447991124</c:v>
                </c:pt>
                <c:pt idx="29">
                  <c:v>1.0976567224224412</c:v>
                </c:pt>
                <c:pt idx="30">
                  <c:v>1.012298180736364</c:v>
                </c:pt>
                <c:pt idx="31">
                  <c:v>0.9477322577089741</c:v>
                </c:pt>
                <c:pt idx="32">
                  <c:v>1.0429687970994066</c:v>
                </c:pt>
                <c:pt idx="33">
                  <c:v>1.2184562701445156</c:v>
                </c:pt>
                <c:pt idx="34">
                  <c:v>0.9613433958150981</c:v>
                </c:pt>
                <c:pt idx="35">
                  <c:v>1.0269826325288547</c:v>
                </c:pt>
                <c:pt idx="36">
                  <c:v>0.9960194185057012</c:v>
                </c:pt>
                <c:pt idx="37">
                  <c:v>1.0036732352365731</c:v>
                </c:pt>
                <c:pt idx="38">
                  <c:v>0.9572581703623778</c:v>
                </c:pt>
                <c:pt idx="39">
                  <c:v>1.1023506107787169</c:v>
                </c:pt>
                <c:pt idx="40">
                  <c:v>1.0606029627011253</c:v>
                </c:pt>
                <c:pt idx="41">
                  <c:v>1.1021371425115454</c:v>
                </c:pt>
                <c:pt idx="42">
                  <c:v>1.0075665076502422</c:v>
                </c:pt>
                <c:pt idx="43">
                  <c:v>0.9367996985957815</c:v>
                </c:pt>
                <c:pt idx="44">
                  <c:v>0.9158623746176586</c:v>
                </c:pt>
                <c:pt idx="45">
                  <c:v>0.9175692319417623</c:v>
                </c:pt>
                <c:pt idx="46">
                  <c:v>0.8742552501632977</c:v>
                </c:pt>
                <c:pt idx="47">
                  <c:v>0.8957561294324473</c:v>
                </c:pt>
                <c:pt idx="48">
                  <c:v>0.8142066057608754</c:v>
                </c:pt>
                <c:pt idx="49">
                  <c:v>0.8123975679102784</c:v>
                </c:pt>
                <c:pt idx="50">
                  <c:v>0.8092868304725985</c:v>
                </c:pt>
                <c:pt idx="51">
                  <c:v>0.8543050806503057</c:v>
                </c:pt>
                <c:pt idx="52">
                  <c:v>0.976049455587965</c:v>
                </c:pt>
                <c:pt idx="53">
                  <c:v>0.8649974374866043</c:v>
                </c:pt>
                <c:pt idx="54">
                  <c:v>0.9648614293467773</c:v>
                </c:pt>
                <c:pt idx="55">
                  <c:v>0.9939416661042209</c:v>
                </c:pt>
                <c:pt idx="56">
                  <c:v>0.9200290539847622</c:v>
                </c:pt>
                <c:pt idx="57">
                  <c:v>0.7422994012141434</c:v>
                </c:pt>
                <c:pt idx="58">
                  <c:v>0.7788159751147431</c:v>
                </c:pt>
                <c:pt idx="59">
                  <c:v>0.7535682400347103</c:v>
                </c:pt>
                <c:pt idx="60">
                  <c:v>0.8768881840081262</c:v>
                </c:pt>
                <c:pt idx="61">
                  <c:v>0.8111660930896952</c:v>
                </c:pt>
                <c:pt idx="62">
                  <c:v>0.8460300313742727</c:v>
                </c:pt>
                <c:pt idx="63">
                  <c:v>0.8496647253974697</c:v>
                </c:pt>
                <c:pt idx="64">
                  <c:v>0.9149475483276875</c:v>
                </c:pt>
                <c:pt idx="65">
                  <c:v>0.8987661315112482</c:v>
                </c:pt>
                <c:pt idx="66">
                  <c:v>1.0258956210866463</c:v>
                </c:pt>
                <c:pt idx="67">
                  <c:v>0.7755908497710197</c:v>
                </c:pt>
                <c:pt idx="68">
                  <c:v>0.7965056935470984</c:v>
                </c:pt>
                <c:pt idx="69">
                  <c:v>0.9553247210982223</c:v>
                </c:pt>
                <c:pt idx="70">
                  <c:v>0.953702217475928</c:v>
                </c:pt>
                <c:pt idx="71">
                  <c:v>0.8130132403291325</c:v>
                </c:pt>
                <c:pt idx="72">
                  <c:v>0.8694667186689016</c:v>
                </c:pt>
                <c:pt idx="73">
                  <c:v>0.8496480377321572</c:v>
                </c:pt>
                <c:pt idx="74">
                  <c:v>1.0873445638217674</c:v>
                </c:pt>
                <c:pt idx="75">
                  <c:v>1.0580092391466178</c:v>
                </c:pt>
                <c:pt idx="76">
                  <c:v>1.126011262856224</c:v>
                </c:pt>
                <c:pt idx="77">
                  <c:v>0.9816053492866146</c:v>
                </c:pt>
                <c:pt idx="78">
                  <c:v>1.0316214198518312</c:v>
                </c:pt>
                <c:pt idx="79">
                  <c:v>0.9334438111004048</c:v>
                </c:pt>
                <c:pt idx="80">
                  <c:v>1.0076702905365376</c:v>
                </c:pt>
                <c:pt idx="81">
                  <c:v>0.948968928866813</c:v>
                </c:pt>
                <c:pt idx="82">
                  <c:v>0.9528019407570704</c:v>
                </c:pt>
                <c:pt idx="83">
                  <c:v>0.9214720906161527</c:v>
                </c:pt>
                <c:pt idx="84">
                  <c:v>0.9477893989335261</c:v>
                </c:pt>
                <c:pt idx="85">
                  <c:v>0.8365595021660709</c:v>
                </c:pt>
                <c:pt idx="86">
                  <c:v>0.8633873163796957</c:v>
                </c:pt>
                <c:pt idx="87">
                  <c:v>0.7344110663821324</c:v>
                </c:pt>
                <c:pt idx="88">
                  <c:v>0.7995421927887632</c:v>
                </c:pt>
                <c:pt idx="89">
                  <c:v>0.8730763917152801</c:v>
                </c:pt>
                <c:pt idx="90">
                  <c:v>0.8828427978066149</c:v>
                </c:pt>
                <c:pt idx="91">
                  <c:v>0.6840699624088287</c:v>
                </c:pt>
                <c:pt idx="92">
                  <c:v>0.6948718145027972</c:v>
                </c:pt>
                <c:pt idx="93">
                  <c:v>0.7700061860855573</c:v>
                </c:pt>
                <c:pt idx="94">
                  <c:v>0.906143266206581</c:v>
                </c:pt>
                <c:pt idx="95">
                  <c:v>1.0263517214366285</c:v>
                </c:pt>
                <c:pt idx="96">
                  <c:v>0.9793947383488574</c:v>
                </c:pt>
                <c:pt idx="97">
                  <c:v>1.1805024012638867</c:v>
                </c:pt>
                <c:pt idx="98">
                  <c:v>1.239621173797519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'Wages, day'!$S$8</c:f>
              <c:strCache>
                <c:ptCount val="1"/>
                <c:pt idx="0">
                  <c:v>Carpenter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'Wages, day'!$Q$9:$Q$107</c:f>
              <c:numCache>
                <c:ptCount val="99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</c:numCache>
            </c:numRef>
          </c:xVal>
          <c:yVal>
            <c:numRef>
              <c:f>'Wages, day'!$S$9:$S$107</c:f>
              <c:numCache>
                <c:ptCount val="99"/>
                <c:pt idx="0">
                  <c:v>0.8379133035196797</c:v>
                </c:pt>
                <c:pt idx="1">
                  <c:v>0.7621400520468965</c:v>
                </c:pt>
                <c:pt idx="2">
                  <c:v>0.9729860755507004</c:v>
                </c:pt>
                <c:pt idx="3">
                  <c:v>0.9415685390584236</c:v>
                </c:pt>
                <c:pt idx="4">
                  <c:v>0.8134333464344473</c:v>
                </c:pt>
                <c:pt idx="5">
                  <c:v>0.6482346238791226</c:v>
                </c:pt>
                <c:pt idx="6">
                  <c:v>0.919591064902812</c:v>
                </c:pt>
                <c:pt idx="7">
                  <c:v>0.9536782639457753</c:v>
                </c:pt>
                <c:pt idx="8">
                  <c:v>0.7510411589788482</c:v>
                </c:pt>
                <c:pt idx="9">
                  <c:v>0.7759422983284266</c:v>
                </c:pt>
                <c:pt idx="10">
                  <c:v>0.8091537012705117</c:v>
                </c:pt>
                <c:pt idx="11">
                  <c:v>0.8827374302455246</c:v>
                </c:pt>
                <c:pt idx="12">
                  <c:v>0.9765973381051463</c:v>
                </c:pt>
                <c:pt idx="13">
                  <c:v>0.8274428070772237</c:v>
                </c:pt>
                <c:pt idx="14">
                  <c:v>0.8504474692900998</c:v>
                </c:pt>
                <c:pt idx="15">
                  <c:v>0.8894942127084042</c:v>
                </c:pt>
                <c:pt idx="16">
                  <c:v>0.9686282569823853</c:v>
                </c:pt>
                <c:pt idx="17">
                  <c:v>1.0407273945927953</c:v>
                </c:pt>
                <c:pt idx="18">
                  <c:v>1.0382491389410193</c:v>
                </c:pt>
                <c:pt idx="19">
                  <c:v>1.0512496764898631</c:v>
                </c:pt>
                <c:pt idx="20">
                  <c:v>1.0116009116784799</c:v>
                </c:pt>
                <c:pt idx="21">
                  <c:v>0.9437080293025519</c:v>
                </c:pt>
                <c:pt idx="22">
                  <c:v>0.8627064857400488</c:v>
                </c:pt>
                <c:pt idx="23">
                  <c:v>0.8674424264796711</c:v>
                </c:pt>
                <c:pt idx="24">
                  <c:v>0.7647510195876173</c:v>
                </c:pt>
                <c:pt idx="25">
                  <c:v>0.7717216131925655</c:v>
                </c:pt>
                <c:pt idx="26">
                  <c:v>0.8027093830714715</c:v>
                </c:pt>
                <c:pt idx="27">
                  <c:v>0.8128116843160345</c:v>
                </c:pt>
                <c:pt idx="28">
                  <c:v>0.8653930853651582</c:v>
                </c:pt>
                <c:pt idx="29">
                  <c:v>0.9801126639448745</c:v>
                </c:pt>
                <c:pt idx="30">
                  <c:v>0.9330296466712082</c:v>
                </c:pt>
                <c:pt idx="31">
                  <c:v>0.9157992106059648</c:v>
                </c:pt>
                <c:pt idx="32">
                  <c:v>0.9888511153774989</c:v>
                </c:pt>
                <c:pt idx="33">
                  <c:v>1.0176112675527618</c:v>
                </c:pt>
                <c:pt idx="34">
                  <c:v>0.9560430300492571</c:v>
                </c:pt>
                <c:pt idx="35">
                  <c:v>1.007823362590377</c:v>
                </c:pt>
                <c:pt idx="36">
                  <c:v>0.9901395191628221</c:v>
                </c:pt>
                <c:pt idx="37">
                  <c:v>0.9594440823947036</c:v>
                </c:pt>
                <c:pt idx="38">
                  <c:v>1.0449237835546044</c:v>
                </c:pt>
                <c:pt idx="39">
                  <c:v>0.9049911766202217</c:v>
                </c:pt>
                <c:pt idx="40">
                  <c:v>1.0614097396710656</c:v>
                </c:pt>
                <c:pt idx="41">
                  <c:v>0.9280853083669921</c:v>
                </c:pt>
                <c:pt idx="42">
                  <c:v>0.9886656013410423</c:v>
                </c:pt>
                <c:pt idx="43">
                  <c:v>0.8953523246889846</c:v>
                </c:pt>
                <c:pt idx="44">
                  <c:v>0.9011879636883983</c:v>
                </c:pt>
                <c:pt idx="45">
                  <c:v>0.934461525506268</c:v>
                </c:pt>
                <c:pt idx="46">
                  <c:v>0.8965546304316098</c:v>
                </c:pt>
                <c:pt idx="47">
                  <c:v>0.8747910009674024</c:v>
                </c:pt>
                <c:pt idx="48">
                  <c:v>0.8625516330433667</c:v>
                </c:pt>
                <c:pt idx="49">
                  <c:v>0.861048077027462</c:v>
                </c:pt>
                <c:pt idx="50">
                  <c:v>0.8801784829287775</c:v>
                </c:pt>
                <c:pt idx="51">
                  <c:v>0.9162907318741551</c:v>
                </c:pt>
                <c:pt idx="52">
                  <c:v>1.0922341349273563</c:v>
                </c:pt>
                <c:pt idx="53">
                  <c:v>0.8476224830162512</c:v>
                </c:pt>
                <c:pt idx="54">
                  <c:v>0.8554932840642606</c:v>
                </c:pt>
                <c:pt idx="55">
                  <c:v>0.8230488051338893</c:v>
                </c:pt>
                <c:pt idx="56">
                  <c:v>0.7199386213150354</c:v>
                </c:pt>
                <c:pt idx="57">
                  <c:v>0.7101127147182422</c:v>
                </c:pt>
                <c:pt idx="58">
                  <c:v>0.7326086793635652</c:v>
                </c:pt>
                <c:pt idx="59">
                  <c:v>0.7187677108852936</c:v>
                </c:pt>
                <c:pt idx="60">
                  <c:v>0.7573305249933742</c:v>
                </c:pt>
                <c:pt idx="61">
                  <c:v>0.6716871295401762</c:v>
                </c:pt>
                <c:pt idx="62">
                  <c:v>0.6808770879681311</c:v>
                </c:pt>
                <c:pt idx="63">
                  <c:v>0.6715894594849662</c:v>
                </c:pt>
                <c:pt idx="64">
                  <c:v>0.6636331200467813</c:v>
                </c:pt>
                <c:pt idx="65">
                  <c:v>0.6740347381939252</c:v>
                </c:pt>
                <c:pt idx="66">
                  <c:v>0.6057243655887864</c:v>
                </c:pt>
                <c:pt idx="67">
                  <c:v>0.5245700210224635</c:v>
                </c:pt>
                <c:pt idx="68">
                  <c:v>0.6253440772085824</c:v>
                </c:pt>
                <c:pt idx="69">
                  <c:v>0.7159436086523291</c:v>
                </c:pt>
                <c:pt idx="70">
                  <c:v>0.7290484720664899</c:v>
                </c:pt>
                <c:pt idx="71">
                  <c:v>0.6351999365142268</c:v>
                </c:pt>
                <c:pt idx="72">
                  <c:v>0.62149119165351</c:v>
                </c:pt>
                <c:pt idx="73">
                  <c:v>0.6387531084941465</c:v>
                </c:pt>
                <c:pt idx="74">
                  <c:v>0.636976909092891</c:v>
                </c:pt>
                <c:pt idx="75">
                  <c:v>0.7835312420282142</c:v>
                </c:pt>
                <c:pt idx="76">
                  <c:v>0.7697904515320177</c:v>
                </c:pt>
                <c:pt idx="77">
                  <c:v>0.7534063720781423</c:v>
                </c:pt>
                <c:pt idx="78">
                  <c:v>0.6300771864869035</c:v>
                </c:pt>
                <c:pt idx="79">
                  <c:v>0.6516401186779895</c:v>
                </c:pt>
                <c:pt idx="80">
                  <c:v>0.7828129427445929</c:v>
                </c:pt>
                <c:pt idx="81">
                  <c:v>0.8012720379919216</c:v>
                </c:pt>
                <c:pt idx="82">
                  <c:v>0.8010171078231975</c:v>
                </c:pt>
                <c:pt idx="83">
                  <c:v>0.8051414880400839</c:v>
                </c:pt>
                <c:pt idx="84">
                  <c:v>0.7553392008163927</c:v>
                </c:pt>
                <c:pt idx="85">
                  <c:v>0.7290975147051505</c:v>
                </c:pt>
                <c:pt idx="86">
                  <c:v>0.6814340158962922</c:v>
                </c:pt>
                <c:pt idx="87">
                  <c:v>0.5760545142785827</c:v>
                </c:pt>
                <c:pt idx="88">
                  <c:v>0.647536669307893</c:v>
                </c:pt>
                <c:pt idx="89">
                  <c:v>0.7038424696766931</c:v>
                </c:pt>
                <c:pt idx="90">
                  <c:v>0.7134979032384403</c:v>
                </c:pt>
                <c:pt idx="91">
                  <c:v>0.5069627507829602</c:v>
                </c:pt>
                <c:pt idx="92">
                  <c:v>0.5472097070586881</c:v>
                </c:pt>
                <c:pt idx="93">
                  <c:v>0.6098853392717951</c:v>
                </c:pt>
                <c:pt idx="94">
                  <c:v>0.6495418690888402</c:v>
                </c:pt>
                <c:pt idx="95">
                  <c:v>0.6286086594223742</c:v>
                </c:pt>
                <c:pt idx="96">
                  <c:v>0.6914255158592095</c:v>
                </c:pt>
                <c:pt idx="97">
                  <c:v>0.6457682797052007</c:v>
                </c:pt>
                <c:pt idx="98">
                  <c:v>0.7056514566800374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'Wages, day'!$T$8</c:f>
              <c:strCache>
                <c:ptCount val="1"/>
                <c:pt idx="0">
                  <c:v>Sawyer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'Wages, day'!$Q$9:$Q$107</c:f>
              <c:numCache>
                <c:ptCount val="99"/>
                <c:pt idx="0">
                  <c:v>1816</c:v>
                </c:pt>
                <c:pt idx="1">
                  <c:v>1817</c:v>
                </c:pt>
                <c:pt idx="2">
                  <c:v>1818</c:v>
                </c:pt>
                <c:pt idx="3">
                  <c:v>1819</c:v>
                </c:pt>
                <c:pt idx="4">
                  <c:v>1820</c:v>
                </c:pt>
                <c:pt idx="5">
                  <c:v>1821</c:v>
                </c:pt>
                <c:pt idx="6">
                  <c:v>1822</c:v>
                </c:pt>
                <c:pt idx="7">
                  <c:v>1823</c:v>
                </c:pt>
                <c:pt idx="8">
                  <c:v>1824</c:v>
                </c:pt>
                <c:pt idx="9">
                  <c:v>1825</c:v>
                </c:pt>
                <c:pt idx="10">
                  <c:v>1826</c:v>
                </c:pt>
                <c:pt idx="11">
                  <c:v>1827</c:v>
                </c:pt>
                <c:pt idx="12">
                  <c:v>1828</c:v>
                </c:pt>
                <c:pt idx="13">
                  <c:v>1829</c:v>
                </c:pt>
                <c:pt idx="14">
                  <c:v>1830</c:v>
                </c:pt>
                <c:pt idx="15">
                  <c:v>1831</c:v>
                </c:pt>
                <c:pt idx="16">
                  <c:v>1832</c:v>
                </c:pt>
                <c:pt idx="17">
                  <c:v>1833</c:v>
                </c:pt>
                <c:pt idx="18">
                  <c:v>1834</c:v>
                </c:pt>
                <c:pt idx="19">
                  <c:v>1835</c:v>
                </c:pt>
                <c:pt idx="20">
                  <c:v>1836</c:v>
                </c:pt>
                <c:pt idx="21">
                  <c:v>1837</c:v>
                </c:pt>
                <c:pt idx="22">
                  <c:v>1838</c:v>
                </c:pt>
                <c:pt idx="23">
                  <c:v>1839</c:v>
                </c:pt>
                <c:pt idx="24">
                  <c:v>1840</c:v>
                </c:pt>
                <c:pt idx="25">
                  <c:v>1841</c:v>
                </c:pt>
                <c:pt idx="26">
                  <c:v>1842</c:v>
                </c:pt>
                <c:pt idx="27">
                  <c:v>1843</c:v>
                </c:pt>
                <c:pt idx="28">
                  <c:v>1844</c:v>
                </c:pt>
                <c:pt idx="29">
                  <c:v>1845</c:v>
                </c:pt>
                <c:pt idx="30">
                  <c:v>1846</c:v>
                </c:pt>
                <c:pt idx="31">
                  <c:v>1847</c:v>
                </c:pt>
                <c:pt idx="32">
                  <c:v>1848</c:v>
                </c:pt>
                <c:pt idx="33">
                  <c:v>1849</c:v>
                </c:pt>
                <c:pt idx="34">
                  <c:v>1850</c:v>
                </c:pt>
                <c:pt idx="35">
                  <c:v>1851</c:v>
                </c:pt>
                <c:pt idx="36">
                  <c:v>1852</c:v>
                </c:pt>
                <c:pt idx="37">
                  <c:v>1853</c:v>
                </c:pt>
                <c:pt idx="38">
                  <c:v>1854</c:v>
                </c:pt>
                <c:pt idx="39">
                  <c:v>1855</c:v>
                </c:pt>
                <c:pt idx="40">
                  <c:v>1856</c:v>
                </c:pt>
                <c:pt idx="41">
                  <c:v>1857</c:v>
                </c:pt>
                <c:pt idx="42">
                  <c:v>1858</c:v>
                </c:pt>
                <c:pt idx="43">
                  <c:v>1859</c:v>
                </c:pt>
                <c:pt idx="44">
                  <c:v>1860</c:v>
                </c:pt>
                <c:pt idx="45">
                  <c:v>1861</c:v>
                </c:pt>
                <c:pt idx="46">
                  <c:v>1862</c:v>
                </c:pt>
                <c:pt idx="47">
                  <c:v>1863</c:v>
                </c:pt>
                <c:pt idx="48">
                  <c:v>1864</c:v>
                </c:pt>
                <c:pt idx="49">
                  <c:v>1865</c:v>
                </c:pt>
                <c:pt idx="50">
                  <c:v>1866</c:v>
                </c:pt>
                <c:pt idx="51">
                  <c:v>1867</c:v>
                </c:pt>
                <c:pt idx="52">
                  <c:v>1868</c:v>
                </c:pt>
                <c:pt idx="53">
                  <c:v>1869</c:v>
                </c:pt>
                <c:pt idx="54">
                  <c:v>1870</c:v>
                </c:pt>
                <c:pt idx="55">
                  <c:v>1871</c:v>
                </c:pt>
                <c:pt idx="56">
                  <c:v>1872</c:v>
                </c:pt>
                <c:pt idx="57">
                  <c:v>1873</c:v>
                </c:pt>
                <c:pt idx="58">
                  <c:v>1874</c:v>
                </c:pt>
                <c:pt idx="59">
                  <c:v>1875</c:v>
                </c:pt>
                <c:pt idx="60">
                  <c:v>1876</c:v>
                </c:pt>
                <c:pt idx="61">
                  <c:v>1877</c:v>
                </c:pt>
                <c:pt idx="62">
                  <c:v>1878</c:v>
                </c:pt>
                <c:pt idx="63">
                  <c:v>1879</c:v>
                </c:pt>
                <c:pt idx="64">
                  <c:v>1880</c:v>
                </c:pt>
                <c:pt idx="65">
                  <c:v>1881</c:v>
                </c:pt>
                <c:pt idx="66">
                  <c:v>1882</c:v>
                </c:pt>
                <c:pt idx="67">
                  <c:v>1883</c:v>
                </c:pt>
                <c:pt idx="68">
                  <c:v>1884</c:v>
                </c:pt>
                <c:pt idx="69">
                  <c:v>1885</c:v>
                </c:pt>
                <c:pt idx="70">
                  <c:v>1886</c:v>
                </c:pt>
                <c:pt idx="71">
                  <c:v>1887</c:v>
                </c:pt>
                <c:pt idx="72">
                  <c:v>1888</c:v>
                </c:pt>
                <c:pt idx="73">
                  <c:v>1889</c:v>
                </c:pt>
                <c:pt idx="74">
                  <c:v>1890</c:v>
                </c:pt>
                <c:pt idx="75">
                  <c:v>1891</c:v>
                </c:pt>
                <c:pt idx="76">
                  <c:v>1892</c:v>
                </c:pt>
                <c:pt idx="77">
                  <c:v>1893</c:v>
                </c:pt>
                <c:pt idx="78">
                  <c:v>1894</c:v>
                </c:pt>
                <c:pt idx="79">
                  <c:v>1895</c:v>
                </c:pt>
                <c:pt idx="80">
                  <c:v>1896</c:v>
                </c:pt>
                <c:pt idx="81">
                  <c:v>1897</c:v>
                </c:pt>
                <c:pt idx="82">
                  <c:v>1898</c:v>
                </c:pt>
                <c:pt idx="83">
                  <c:v>1899</c:v>
                </c:pt>
                <c:pt idx="84">
                  <c:v>1900</c:v>
                </c:pt>
                <c:pt idx="85">
                  <c:v>1901</c:v>
                </c:pt>
                <c:pt idx="86">
                  <c:v>1902</c:v>
                </c:pt>
                <c:pt idx="87">
                  <c:v>1903</c:v>
                </c:pt>
                <c:pt idx="88">
                  <c:v>1904</c:v>
                </c:pt>
                <c:pt idx="89">
                  <c:v>1905</c:v>
                </c:pt>
                <c:pt idx="90">
                  <c:v>1906</c:v>
                </c:pt>
                <c:pt idx="91">
                  <c:v>1907</c:v>
                </c:pt>
                <c:pt idx="92">
                  <c:v>1908</c:v>
                </c:pt>
                <c:pt idx="93">
                  <c:v>1909</c:v>
                </c:pt>
                <c:pt idx="94">
                  <c:v>1910</c:v>
                </c:pt>
                <c:pt idx="95">
                  <c:v>1911</c:v>
                </c:pt>
                <c:pt idx="96">
                  <c:v>1912</c:v>
                </c:pt>
                <c:pt idx="97">
                  <c:v>1913</c:v>
                </c:pt>
                <c:pt idx="98">
                  <c:v>1914</c:v>
                </c:pt>
              </c:numCache>
            </c:numRef>
          </c:xVal>
          <c:yVal>
            <c:numRef>
              <c:f>'Wages, day'!$T$9:$T$107</c:f>
              <c:numCache>
                <c:ptCount val="99"/>
                <c:pt idx="0">
                  <c:v>0.7327376478309539</c:v>
                </c:pt>
                <c:pt idx="1">
                  <c:v>0.7344086389413711</c:v>
                </c:pt>
                <c:pt idx="2">
                  <c:v>0.8892620594862357</c:v>
                </c:pt>
                <c:pt idx="3">
                  <c:v>0.8432898389896647</c:v>
                </c:pt>
                <c:pt idx="4">
                  <c:v>0.719122666963206</c:v>
                </c:pt>
                <c:pt idx="5">
                  <c:v>0.4687359341678725</c:v>
                </c:pt>
                <c:pt idx="6">
                  <c:v>0.8478880049897546</c:v>
                </c:pt>
                <c:pt idx="7">
                  <c:v>0.8020727623822678</c:v>
                </c:pt>
                <c:pt idx="8">
                  <c:v>0.49210849981305294</c:v>
                </c:pt>
                <c:pt idx="9">
                  <c:v>0.5572864134836049</c:v>
                </c:pt>
                <c:pt idx="10">
                  <c:v>0.5923908876630297</c:v>
                </c:pt>
                <c:pt idx="11">
                  <c:v>0.744019510933702</c:v>
                </c:pt>
                <c:pt idx="12">
                  <c:v>0.7441870644633928</c:v>
                </c:pt>
                <c:pt idx="13">
                  <c:v>0.6916169583791776</c:v>
                </c:pt>
                <c:pt idx="14">
                  <c:v>0.6692034988073156</c:v>
                </c:pt>
                <c:pt idx="15">
                  <c:v>0.7571559003606206</c:v>
                </c:pt>
                <c:pt idx="16">
                  <c:v>0.8338820433945312</c:v>
                </c:pt>
                <c:pt idx="17">
                  <c:v>0.7703368192510754</c:v>
                </c:pt>
                <c:pt idx="18">
                  <c:v>0.7361425438200082</c:v>
                </c:pt>
                <c:pt idx="19">
                  <c:v>0.9138387486268682</c:v>
                </c:pt>
                <c:pt idx="20">
                  <c:v>0.8375098540210407</c:v>
                </c:pt>
                <c:pt idx="21">
                  <c:v>0.7729290980377151</c:v>
                </c:pt>
                <c:pt idx="22">
                  <c:v>0.7693603000203839</c:v>
                </c:pt>
                <c:pt idx="23">
                  <c:v>0.7551388565879134</c:v>
                </c:pt>
                <c:pt idx="24">
                  <c:v>0.6847083119140808</c:v>
                </c:pt>
                <c:pt idx="25">
                  <c:v>0.6945086511582664</c:v>
                </c:pt>
                <c:pt idx="26">
                  <c:v>0.6918305246751986</c:v>
                </c:pt>
                <c:pt idx="27">
                  <c:v>0.6435091994681739</c:v>
                </c:pt>
                <c:pt idx="28">
                  <c:v>0.7142266963509992</c:v>
                </c:pt>
                <c:pt idx="29">
                  <c:v>0.7475159699869094</c:v>
                </c:pt>
                <c:pt idx="30">
                  <c:v>0.7997856516632635</c:v>
                </c:pt>
                <c:pt idx="31">
                  <c:v>0.8002261206003844</c:v>
                </c:pt>
                <c:pt idx="32">
                  <c:v>0.8709482259425817</c:v>
                </c:pt>
                <c:pt idx="33">
                  <c:v>0.8745841729441657</c:v>
                </c:pt>
                <c:pt idx="34">
                  <c:v>0.7578297005457746</c:v>
                </c:pt>
                <c:pt idx="35">
                  <c:v>0.7770816320450958</c:v>
                </c:pt>
                <c:pt idx="36">
                  <c:v>0.8453523344817122</c:v>
                </c:pt>
                <c:pt idx="37">
                  <c:v>0.5949374782602859</c:v>
                </c:pt>
                <c:pt idx="38">
                  <c:v>0.5789089908701016</c:v>
                </c:pt>
                <c:pt idx="39">
                  <c:v>0.5259909456336533</c:v>
                </c:pt>
                <c:pt idx="40">
                  <c:v>0.7726518198858215</c:v>
                </c:pt>
                <c:pt idx="41">
                  <c:v>0.7161848486269626</c:v>
                </c:pt>
                <c:pt idx="42">
                  <c:v>0.7263880633815626</c:v>
                </c:pt>
                <c:pt idx="43">
                  <c:v>0.6098145324277779</c:v>
                </c:pt>
                <c:pt idx="44">
                  <c:v>0.6256062981707048</c:v>
                </c:pt>
                <c:pt idx="45">
                  <c:v>0.7277236998450456</c:v>
                </c:pt>
                <c:pt idx="46">
                  <c:v>0.6826977646856041</c:v>
                </c:pt>
                <c:pt idx="47">
                  <c:v>0.5642507904395713</c:v>
                </c:pt>
                <c:pt idx="48">
                  <c:v>0.5590128334402183</c:v>
                </c:pt>
                <c:pt idx="49">
                  <c:v>0.6353407205564318</c:v>
                </c:pt>
                <c:pt idx="50">
                  <c:v>0.6503733645766588</c:v>
                </c:pt>
                <c:pt idx="51">
                  <c:v>0.6840384643617049</c:v>
                </c:pt>
                <c:pt idx="52">
                  <c:v>0.7717216131925655</c:v>
                </c:pt>
                <c:pt idx="53">
                  <c:v>0.4938644103726421</c:v>
                </c:pt>
                <c:pt idx="54">
                  <c:v>0.5707451990472673</c:v>
                </c:pt>
                <c:pt idx="55">
                  <c:v>0.5170175940139118</c:v>
                </c:pt>
                <c:pt idx="56">
                  <c:v>0.45775665563576234</c:v>
                </c:pt>
                <c:pt idx="57">
                  <c:v>0.49163117650984367</c:v>
                </c:pt>
                <c:pt idx="58">
                  <c:v>0.4457860826845028</c:v>
                </c:pt>
                <c:pt idx="59">
                  <c:v>0.4112155552366023</c:v>
                </c:pt>
                <c:pt idx="60">
                  <c:v>0.4982468415591305</c:v>
                </c:pt>
                <c:pt idx="61">
                  <c:v>0.4980049353369293</c:v>
                </c:pt>
                <c:pt idx="62">
                  <c:v>0.6027031904067934</c:v>
                </c:pt>
                <c:pt idx="63">
                  <c:v>0.7142499566276813</c:v>
                </c:pt>
                <c:pt idx="64">
                  <c:v>0.9291826641495593</c:v>
                </c:pt>
                <c:pt idx="65">
                  <c:v>0.9059929018973757</c:v>
                </c:pt>
                <c:pt idx="66">
                  <c:v>0.8812963692240552</c:v>
                </c:pt>
                <c:pt idx="67">
                  <c:v>0.7847980759394807</c:v>
                </c:pt>
                <c:pt idx="68">
                  <c:v>0.782378314287888</c:v>
                </c:pt>
                <c:pt idx="69">
                  <c:v>0.8087703881628989</c:v>
                </c:pt>
                <c:pt idx="70">
                  <c:v>0.9031499383130968</c:v>
                </c:pt>
                <c:pt idx="71">
                  <c:v>0.8673933233483546</c:v>
                </c:pt>
                <c:pt idx="72">
                  <c:v>0.8694667186689016</c:v>
                </c:pt>
                <c:pt idx="73">
                  <c:v>0.8496480377321572</c:v>
                </c:pt>
                <c:pt idx="74">
                  <c:v>0.82391741174314</c:v>
                </c:pt>
                <c:pt idx="75">
                  <c:v>0.7393600237150769</c:v>
                </c:pt>
                <c:pt idx="76">
                  <c:v>1.035380103444594</c:v>
                </c:pt>
                <c:pt idx="77">
                  <c:v>0.8561318400979634</c:v>
                </c:pt>
                <c:pt idx="78">
                  <c:v>0.8572680327070534</c:v>
                </c:pt>
                <c:pt idx="79">
                  <c:v>0.697463113025514</c:v>
                </c:pt>
                <c:pt idx="80">
                  <c:v>0.7955953920315179</c:v>
                </c:pt>
                <c:pt idx="81">
                  <c:v>0.6896809725834592</c:v>
                </c:pt>
                <c:pt idx="82">
                  <c:v>0.6486192768233534</c:v>
                </c:pt>
                <c:pt idx="83">
                  <c:v>0.6337900181643719</c:v>
                </c:pt>
                <c:pt idx="84">
                  <c:v>0.7080357930536959</c:v>
                </c:pt>
                <c:pt idx="85">
                  <c:v>0.6782390974716594</c:v>
                </c:pt>
                <c:pt idx="86">
                  <c:v>0.6347035846898706</c:v>
                </c:pt>
                <c:pt idx="87">
                  <c:v>0.5983203093575646</c:v>
                </c:pt>
                <c:pt idx="88">
                  <c:v>0.7097286895643404</c:v>
                </c:pt>
                <c:pt idx="89">
                  <c:v>0.7863371605975165</c:v>
                </c:pt>
                <c:pt idx="90">
                  <c:v>0.7932306391169279</c:v>
                </c:pt>
                <c:pt idx="91">
                  <c:v>0.4893927526815768</c:v>
                </c:pt>
                <c:pt idx="92">
                  <c:v>0.44347532820682845</c:v>
                </c:pt>
                <c:pt idx="93">
                  <c:v>0.5025268209512957</c:v>
                </c:pt>
                <c:pt idx="94">
                  <c:v>0.45012587893558537</c:v>
                </c:pt>
                <c:pt idx="95">
                  <c:v>0.4600382742412441</c:v>
                </c:pt>
                <c:pt idx="96">
                  <c:v>0.4770031578588665</c:v>
                </c:pt>
                <c:pt idx="97">
                  <c:v>0.5820275918628005</c:v>
                </c:pt>
                <c:pt idx="98">
                  <c:v>0.6878350830750553</c:v>
                </c:pt>
              </c:numCache>
            </c:numRef>
          </c:yVal>
          <c:smooth val="0"/>
        </c:ser>
        <c:axId val="15061723"/>
        <c:axId val="1337780"/>
      </c:scatterChart>
      <c:valAx>
        <c:axId val="15061723"/>
        <c:scaling>
          <c:orientation val="minMax"/>
          <c:max val="1915"/>
          <c:min val="18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37780"/>
        <c:crossesAt val="0.4"/>
        <c:crossBetween val="midCat"/>
        <c:dispUnits/>
        <c:majorUnit val="10"/>
        <c:minorUnit val="4"/>
      </c:valAx>
      <c:valAx>
        <c:axId val="1337780"/>
        <c:scaling>
          <c:orientation val="minMax"/>
          <c:max val="1.3"/>
          <c:min val="0.4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5061723"/>
        <c:crossesAt val="1810"/>
        <c:crossBetween val="midCat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"/>
          <c:y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125" zoomScaleNormal="125" workbookViewId="0" topLeftCell="A1">
      <selection activeCell="C3" sqref="C3"/>
    </sheetView>
  </sheetViews>
  <sheetFormatPr defaultColWidth="11.421875" defaultRowHeight="12.75"/>
  <cols>
    <col min="1" max="8" width="8.8515625" style="3" customWidth="1"/>
    <col min="9" max="9" width="8.8515625" style="9" customWidth="1"/>
    <col min="10" max="16384" width="8.8515625" style="3" customWidth="1"/>
  </cols>
  <sheetData>
    <row r="1" spans="1:3" ht="15.75">
      <c r="A1" s="4" t="s">
        <v>170</v>
      </c>
      <c r="B1" s="5"/>
      <c r="C1" s="42" t="s">
        <v>41</v>
      </c>
    </row>
    <row r="2" spans="1:3" ht="15">
      <c r="A2" s="6" t="s">
        <v>171</v>
      </c>
      <c r="B2" s="7"/>
      <c r="C2" s="3" t="s">
        <v>191</v>
      </c>
    </row>
    <row r="3" ht="15">
      <c r="B3"/>
    </row>
    <row r="4" spans="1:11" ht="15">
      <c r="A4" s="2" t="s">
        <v>169</v>
      </c>
      <c r="H4" s="3" t="s">
        <v>148</v>
      </c>
      <c r="K4" s="3" t="s">
        <v>183</v>
      </c>
    </row>
    <row r="5" spans="1:11" ht="15">
      <c r="A5" s="2" t="s">
        <v>152</v>
      </c>
      <c r="H5" s="3" t="s">
        <v>172</v>
      </c>
      <c r="K5" s="3" t="s">
        <v>184</v>
      </c>
    </row>
    <row r="6" spans="1:11" ht="15">
      <c r="A6" s="3" t="s">
        <v>58</v>
      </c>
      <c r="H6" s="8" t="s">
        <v>173</v>
      </c>
      <c r="K6" s="3" t="s">
        <v>185</v>
      </c>
    </row>
    <row r="7" spans="2:11" ht="15">
      <c r="B7" s="3" t="s">
        <v>59</v>
      </c>
      <c r="H7" s="3">
        <v>1816</v>
      </c>
      <c r="I7" s="9">
        <v>15.3</v>
      </c>
      <c r="K7" s="3">
        <v>125</v>
      </c>
    </row>
    <row r="8" spans="1:11" ht="15">
      <c r="A8" s="3" t="s">
        <v>141</v>
      </c>
      <c r="H8" s="3">
        <v>1817</v>
      </c>
      <c r="I8" s="9">
        <v>15.36</v>
      </c>
      <c r="K8" s="3">
        <v>125</v>
      </c>
    </row>
    <row r="9" spans="1:11" ht="15">
      <c r="A9" s="3" t="s">
        <v>142</v>
      </c>
      <c r="H9" s="3">
        <v>1818</v>
      </c>
      <c r="I9" s="9">
        <v>15.19</v>
      </c>
      <c r="K9" s="3">
        <v>125</v>
      </c>
    </row>
    <row r="10" spans="1:11" ht="15">
      <c r="A10" s="3" t="s">
        <v>143</v>
      </c>
      <c r="H10" s="3">
        <v>1819</v>
      </c>
      <c r="I10" s="9">
        <v>15.6</v>
      </c>
      <c r="K10" s="3">
        <v>125</v>
      </c>
    </row>
    <row r="11" spans="1:11" ht="15">
      <c r="A11" s="3" t="s">
        <v>144</v>
      </c>
      <c r="H11" s="3">
        <v>1820</v>
      </c>
      <c r="I11" s="9">
        <v>15.54</v>
      </c>
      <c r="K11" s="3">
        <v>125</v>
      </c>
    </row>
    <row r="12" spans="1:11" ht="15">
      <c r="A12" s="3" t="s">
        <v>145</v>
      </c>
      <c r="H12" s="3">
        <v>1821</v>
      </c>
      <c r="I12" s="9">
        <v>15.56</v>
      </c>
      <c r="K12" s="3">
        <v>125</v>
      </c>
    </row>
    <row r="13" spans="1:11" ht="15">
      <c r="A13" s="3" t="s">
        <v>179</v>
      </c>
      <c r="H13" s="3">
        <v>1822</v>
      </c>
      <c r="I13" s="9">
        <v>15.63</v>
      </c>
      <c r="K13" s="3">
        <v>125</v>
      </c>
    </row>
    <row r="14" spans="1:11" ht="15">
      <c r="A14" s="3" t="s">
        <v>180</v>
      </c>
      <c r="H14" s="3">
        <v>1823</v>
      </c>
      <c r="I14" s="9">
        <v>15.54</v>
      </c>
      <c r="K14" s="3">
        <v>125</v>
      </c>
    </row>
    <row r="15" spans="1:11" ht="15">
      <c r="A15" s="2" t="s">
        <v>153</v>
      </c>
      <c r="H15" s="3">
        <v>1824</v>
      </c>
      <c r="I15" s="9">
        <v>15.69</v>
      </c>
      <c r="K15" s="3">
        <v>125</v>
      </c>
    </row>
    <row r="16" spans="1:11" ht="15">
      <c r="A16" s="3" t="s">
        <v>181</v>
      </c>
      <c r="H16" s="3">
        <v>1825</v>
      </c>
      <c r="I16" s="9">
        <v>15.26</v>
      </c>
      <c r="K16" s="3">
        <v>125</v>
      </c>
    </row>
    <row r="17" spans="1:11" ht="15">
      <c r="A17" s="3" t="s">
        <v>24</v>
      </c>
      <c r="H17" s="3">
        <v>1826</v>
      </c>
      <c r="I17" s="9">
        <v>15.43</v>
      </c>
      <c r="K17" s="3">
        <v>125</v>
      </c>
    </row>
    <row r="18" spans="1:11" ht="15">
      <c r="A18" s="3" t="s">
        <v>182</v>
      </c>
      <c r="H18" s="3">
        <v>1827</v>
      </c>
      <c r="I18" s="9">
        <v>15.63</v>
      </c>
      <c r="K18" s="3">
        <v>125</v>
      </c>
    </row>
    <row r="19" spans="1:11" ht="15">
      <c r="A19" s="3" t="s">
        <v>150</v>
      </c>
      <c r="H19" s="3">
        <v>1828</v>
      </c>
      <c r="I19" s="9">
        <v>15.51</v>
      </c>
      <c r="K19" s="3">
        <v>125</v>
      </c>
    </row>
    <row r="20" spans="2:11" ht="15">
      <c r="B20" s="3" t="s">
        <v>75</v>
      </c>
      <c r="H20" s="3">
        <v>1829</v>
      </c>
      <c r="I20" s="9">
        <v>15.66</v>
      </c>
      <c r="K20" s="3">
        <v>125</v>
      </c>
    </row>
    <row r="21" spans="1:11" ht="15">
      <c r="A21" s="3" t="s">
        <v>151</v>
      </c>
      <c r="H21" s="3">
        <v>1830</v>
      </c>
      <c r="I21" s="9">
        <v>15.76</v>
      </c>
      <c r="K21" s="3">
        <v>125</v>
      </c>
    </row>
    <row r="22" spans="1:11" ht="15">
      <c r="A22" s="2" t="s">
        <v>154</v>
      </c>
      <c r="H22" s="3">
        <v>1831</v>
      </c>
      <c r="I22" s="9">
        <v>15.47</v>
      </c>
      <c r="K22" s="3">
        <v>125</v>
      </c>
    </row>
    <row r="23" spans="1:11" ht="15">
      <c r="A23" s="3" t="s">
        <v>155</v>
      </c>
      <c r="H23" s="3">
        <v>1832</v>
      </c>
      <c r="I23" s="9">
        <v>15.3</v>
      </c>
      <c r="K23" s="3">
        <v>125</v>
      </c>
    </row>
    <row r="24" spans="1:11" ht="15">
      <c r="A24" s="3" t="s">
        <v>156</v>
      </c>
      <c r="H24" s="3">
        <v>1833</v>
      </c>
      <c r="I24" s="9">
        <v>15.78</v>
      </c>
      <c r="K24" s="3">
        <v>125</v>
      </c>
    </row>
    <row r="25" spans="1:11" ht="15">
      <c r="A25" s="3" t="s">
        <v>25</v>
      </c>
      <c r="H25" s="3">
        <v>1834</v>
      </c>
      <c r="I25" s="9">
        <v>15.33</v>
      </c>
      <c r="K25" s="3">
        <v>125</v>
      </c>
    </row>
    <row r="26" spans="8:11" ht="15">
      <c r="H26" s="3">
        <v>1835</v>
      </c>
      <c r="I26" s="9">
        <v>15.63</v>
      </c>
      <c r="K26" s="3">
        <v>125</v>
      </c>
    </row>
    <row r="27" spans="1:11" ht="15">
      <c r="A27" s="20" t="s">
        <v>93</v>
      </c>
      <c r="H27" s="3">
        <v>1836</v>
      </c>
      <c r="I27" s="9">
        <v>15.83</v>
      </c>
      <c r="K27" s="3">
        <v>125</v>
      </c>
    </row>
    <row r="28" spans="1:11" ht="15">
      <c r="A28" s="3" t="s">
        <v>94</v>
      </c>
      <c r="H28" s="3">
        <v>1837</v>
      </c>
      <c r="I28" s="9">
        <v>16</v>
      </c>
      <c r="K28" s="3">
        <v>125</v>
      </c>
    </row>
    <row r="29" spans="1:11" ht="15">
      <c r="A29" s="3" t="s">
        <v>95</v>
      </c>
      <c r="H29" s="3">
        <v>1838</v>
      </c>
      <c r="I29" s="9">
        <v>15.89</v>
      </c>
      <c r="K29" s="3">
        <v>125</v>
      </c>
    </row>
    <row r="30" spans="1:11" ht="15">
      <c r="A30" s="3" t="s">
        <v>96</v>
      </c>
      <c r="H30" s="3">
        <v>1839</v>
      </c>
      <c r="I30" s="9">
        <v>15.53</v>
      </c>
      <c r="K30" s="3">
        <v>125</v>
      </c>
    </row>
    <row r="31" spans="1:11" ht="15">
      <c r="A31" s="3" t="s">
        <v>97</v>
      </c>
      <c r="H31" s="3">
        <v>1840</v>
      </c>
      <c r="I31" s="9">
        <v>15.59</v>
      </c>
      <c r="K31" s="3">
        <v>125</v>
      </c>
    </row>
    <row r="32" spans="1:11" ht="15">
      <c r="A32" s="3" t="s">
        <v>98</v>
      </c>
      <c r="H32" s="3">
        <v>1841</v>
      </c>
      <c r="I32" s="9">
        <v>15.47</v>
      </c>
      <c r="K32" s="3">
        <v>125</v>
      </c>
    </row>
    <row r="33" spans="1:11" ht="15">
      <c r="A33" s="3">
        <f>52.25/1.2196</f>
        <v>42.84191538209249</v>
      </c>
      <c r="B33" s="3" t="s">
        <v>99</v>
      </c>
      <c r="H33" s="3">
        <v>1842</v>
      </c>
      <c r="I33" s="9">
        <v>15.16</v>
      </c>
      <c r="K33" s="3">
        <v>125</v>
      </c>
    </row>
    <row r="34" spans="1:11" ht="15">
      <c r="A34" s="3" t="s">
        <v>100</v>
      </c>
      <c r="H34" s="3">
        <v>1843</v>
      </c>
      <c r="I34" s="9">
        <v>14.78</v>
      </c>
      <c r="K34" s="3">
        <v>125</v>
      </c>
    </row>
    <row r="35" spans="1:11" ht="15">
      <c r="A35" s="3" t="s">
        <v>101</v>
      </c>
      <c r="H35" s="3">
        <v>1844</v>
      </c>
      <c r="I35" s="9">
        <v>14.78</v>
      </c>
      <c r="K35" s="3">
        <v>125</v>
      </c>
    </row>
    <row r="36" spans="1:11" ht="15">
      <c r="A36" s="3" t="s">
        <v>102</v>
      </c>
      <c r="E36" s="3">
        <f>125*42.84/32</f>
        <v>167.34375</v>
      </c>
      <c r="F36" s="3" t="s">
        <v>103</v>
      </c>
      <c r="H36" s="3">
        <v>1845</v>
      </c>
      <c r="I36" s="9">
        <v>15.06</v>
      </c>
      <c r="K36" s="3">
        <v>125</v>
      </c>
    </row>
    <row r="37" spans="8:11" ht="15">
      <c r="H37" s="3">
        <v>1846</v>
      </c>
      <c r="I37" s="9">
        <v>15.04</v>
      </c>
      <c r="K37" s="3">
        <v>125</v>
      </c>
    </row>
    <row r="38" spans="1:11" ht="15">
      <c r="A38" s="3" t="s">
        <v>63</v>
      </c>
      <c r="H38" s="3">
        <v>1847</v>
      </c>
      <c r="I38" s="9">
        <v>14.8</v>
      </c>
      <c r="K38" s="3">
        <v>125</v>
      </c>
    </row>
    <row r="39" spans="1:11" ht="15">
      <c r="A39" s="3" t="s">
        <v>64</v>
      </c>
      <c r="H39" s="3">
        <v>1848</v>
      </c>
      <c r="I39" s="9">
        <v>15.01</v>
      </c>
      <c r="K39" s="3">
        <v>125</v>
      </c>
    </row>
    <row r="40" spans="1:11" ht="15">
      <c r="A40" s="3" t="s">
        <v>65</v>
      </c>
      <c r="H40" s="3">
        <v>1849</v>
      </c>
      <c r="I40" s="9">
        <v>15.01</v>
      </c>
      <c r="K40" s="3">
        <v>125</v>
      </c>
    </row>
    <row r="41" spans="1:11" ht="15">
      <c r="A41" s="3" t="s">
        <v>66</v>
      </c>
      <c r="H41" s="3">
        <v>1850</v>
      </c>
      <c r="I41" s="9">
        <v>15.2</v>
      </c>
      <c r="K41" s="18">
        <f>125*42.84/32</f>
        <v>167.34375</v>
      </c>
    </row>
    <row r="42" spans="1:11" ht="15">
      <c r="A42" s="3" t="s">
        <v>67</v>
      </c>
      <c r="H42" s="3">
        <v>1851</v>
      </c>
      <c r="I42" s="9">
        <v>15.12</v>
      </c>
      <c r="K42" s="18">
        <f aca="true" t="shared" si="0" ref="K42:K105">125*42.84/32</f>
        <v>167.34375</v>
      </c>
    </row>
    <row r="43" spans="8:11" ht="15">
      <c r="H43" s="3">
        <v>1852</v>
      </c>
      <c r="I43" s="9">
        <v>14.94</v>
      </c>
      <c r="K43" s="18">
        <f t="shared" si="0"/>
        <v>167.34375</v>
      </c>
    </row>
    <row r="44" spans="8:11" ht="15">
      <c r="H44" s="3">
        <v>1853</v>
      </c>
      <c r="I44" s="9">
        <v>14.7</v>
      </c>
      <c r="K44" s="18">
        <f t="shared" si="0"/>
        <v>167.34375</v>
      </c>
    </row>
    <row r="45" spans="8:11" ht="15">
      <c r="H45" s="3">
        <v>1854</v>
      </c>
      <c r="I45" s="9">
        <v>14.6</v>
      </c>
      <c r="K45" s="18">
        <f t="shared" si="0"/>
        <v>167.34375</v>
      </c>
    </row>
    <row r="46" spans="8:11" ht="15">
      <c r="H46" s="3">
        <v>1855</v>
      </c>
      <c r="I46" s="9">
        <v>15.04</v>
      </c>
      <c r="K46" s="18">
        <f t="shared" si="0"/>
        <v>167.34375</v>
      </c>
    </row>
    <row r="47" spans="8:11" ht="15">
      <c r="H47" s="3">
        <v>1856</v>
      </c>
      <c r="I47" s="9">
        <v>15.4</v>
      </c>
      <c r="K47" s="18">
        <f t="shared" si="0"/>
        <v>167.34375</v>
      </c>
    </row>
    <row r="48" spans="8:11" ht="15">
      <c r="H48" s="3">
        <v>1857</v>
      </c>
      <c r="I48" s="9">
        <v>15.22</v>
      </c>
      <c r="K48" s="18">
        <f t="shared" si="0"/>
        <v>167.34375</v>
      </c>
    </row>
    <row r="49" spans="8:11" ht="15">
      <c r="H49" s="3">
        <v>1858</v>
      </c>
      <c r="I49" s="9">
        <v>15.15</v>
      </c>
      <c r="K49" s="18">
        <f t="shared" si="0"/>
        <v>167.34375</v>
      </c>
    </row>
    <row r="50" spans="8:11" ht="15">
      <c r="H50" s="3">
        <v>1859</v>
      </c>
      <c r="I50" s="9">
        <v>15.06</v>
      </c>
      <c r="K50" s="18">
        <f t="shared" si="0"/>
        <v>167.34375</v>
      </c>
    </row>
    <row r="51" spans="8:11" ht="15">
      <c r="H51" s="3">
        <v>1860</v>
      </c>
      <c r="I51" s="9">
        <v>15.31</v>
      </c>
      <c r="K51" s="18">
        <f t="shared" si="0"/>
        <v>167.34375</v>
      </c>
    </row>
    <row r="52" spans="8:11" ht="15">
      <c r="H52" s="3">
        <v>1861</v>
      </c>
      <c r="I52" s="9">
        <v>14.92</v>
      </c>
      <c r="K52" s="18">
        <f t="shared" si="0"/>
        <v>167.34375</v>
      </c>
    </row>
    <row r="53" spans="8:11" ht="15">
      <c r="H53" s="3">
        <v>1862</v>
      </c>
      <c r="I53" s="9">
        <v>15.44</v>
      </c>
      <c r="K53" s="18">
        <f t="shared" si="0"/>
        <v>167.34375</v>
      </c>
    </row>
    <row r="54" spans="8:11" ht="15">
      <c r="H54" s="3">
        <v>1863</v>
      </c>
      <c r="I54" s="9">
        <v>15.73</v>
      </c>
      <c r="K54" s="18">
        <f t="shared" si="0"/>
        <v>167.34375</v>
      </c>
    </row>
    <row r="55" spans="8:11" ht="15">
      <c r="H55" s="3">
        <v>1864</v>
      </c>
      <c r="I55" s="9">
        <v>14.11</v>
      </c>
      <c r="K55" s="18">
        <f t="shared" si="0"/>
        <v>167.34375</v>
      </c>
    </row>
    <row r="56" spans="8:11" ht="15">
      <c r="H56" s="3">
        <v>1865</v>
      </c>
      <c r="I56" s="9">
        <v>14.07</v>
      </c>
      <c r="K56" s="18">
        <f t="shared" si="0"/>
        <v>167.34375</v>
      </c>
    </row>
    <row r="57" spans="8:11" ht="15">
      <c r="H57" s="3">
        <v>1866</v>
      </c>
      <c r="I57" s="9">
        <v>14.55</v>
      </c>
      <c r="K57" s="18">
        <f t="shared" si="0"/>
        <v>167.34375</v>
      </c>
    </row>
    <row r="58" spans="8:11" ht="15">
      <c r="H58" s="3">
        <v>1867</v>
      </c>
      <c r="I58" s="9">
        <v>16.07</v>
      </c>
      <c r="K58" s="18">
        <f t="shared" si="0"/>
        <v>167.34375</v>
      </c>
    </row>
    <row r="59" spans="8:11" ht="15">
      <c r="H59" s="3">
        <v>1868</v>
      </c>
      <c r="I59" s="9">
        <v>15.43</v>
      </c>
      <c r="K59" s="18">
        <f t="shared" si="0"/>
        <v>167.34375</v>
      </c>
    </row>
    <row r="60" spans="8:11" ht="15">
      <c r="H60" s="3">
        <v>1869</v>
      </c>
      <c r="I60" s="9">
        <v>15.38</v>
      </c>
      <c r="K60" s="18">
        <f t="shared" si="0"/>
        <v>167.34375</v>
      </c>
    </row>
    <row r="61" spans="8:11" ht="15">
      <c r="H61" s="3">
        <v>1870</v>
      </c>
      <c r="I61" s="9">
        <v>15.72</v>
      </c>
      <c r="K61" s="18">
        <f t="shared" si="0"/>
        <v>167.34375</v>
      </c>
    </row>
    <row r="62" spans="8:11" ht="15">
      <c r="H62" s="3">
        <v>1871</v>
      </c>
      <c r="I62" s="9">
        <v>15.41</v>
      </c>
      <c r="K62" s="18">
        <f t="shared" si="0"/>
        <v>167.34375</v>
      </c>
    </row>
    <row r="63" spans="8:11" ht="15">
      <c r="H63" s="3">
        <v>1872</v>
      </c>
      <c r="I63" s="9">
        <v>15.41</v>
      </c>
      <c r="K63" s="18">
        <f t="shared" si="0"/>
        <v>167.34375</v>
      </c>
    </row>
    <row r="64" spans="8:11" ht="15">
      <c r="H64" s="3">
        <v>1873</v>
      </c>
      <c r="I64" s="9">
        <v>15.36</v>
      </c>
      <c r="K64" s="18">
        <f t="shared" si="0"/>
        <v>167.34375</v>
      </c>
    </row>
    <row r="65" spans="8:11" ht="15">
      <c r="H65" s="3">
        <v>1874</v>
      </c>
      <c r="I65" s="9">
        <v>15.33</v>
      </c>
      <c r="K65" s="18">
        <f t="shared" si="0"/>
        <v>167.34375</v>
      </c>
    </row>
    <row r="66" spans="8:11" ht="15">
      <c r="H66" s="3">
        <v>1875</v>
      </c>
      <c r="I66" s="9">
        <v>15.3</v>
      </c>
      <c r="K66" s="18">
        <f t="shared" si="0"/>
        <v>167.34375</v>
      </c>
    </row>
    <row r="67" spans="8:11" ht="15">
      <c r="H67" s="3">
        <v>1876</v>
      </c>
      <c r="I67" s="9">
        <v>15</v>
      </c>
      <c r="K67" s="18">
        <f t="shared" si="0"/>
        <v>167.34375</v>
      </c>
    </row>
    <row r="68" spans="8:11" ht="15">
      <c r="H68" s="3">
        <v>1877</v>
      </c>
      <c r="I68" s="9">
        <v>15.54</v>
      </c>
      <c r="K68" s="18">
        <f t="shared" si="0"/>
        <v>167.34375</v>
      </c>
    </row>
    <row r="69" spans="8:11" ht="15">
      <c r="H69" s="3">
        <v>1878</v>
      </c>
      <c r="I69" s="9">
        <v>15.32</v>
      </c>
      <c r="K69" s="18">
        <f t="shared" si="0"/>
        <v>167.34375</v>
      </c>
    </row>
    <row r="70" spans="8:11" ht="15">
      <c r="H70" s="3">
        <v>1879</v>
      </c>
      <c r="I70" s="9">
        <v>15.32</v>
      </c>
      <c r="K70" s="18">
        <f t="shared" si="0"/>
        <v>167.34375</v>
      </c>
    </row>
    <row r="71" spans="8:11" ht="15">
      <c r="H71" s="3">
        <v>1880</v>
      </c>
      <c r="I71" s="9">
        <v>14.17</v>
      </c>
      <c r="K71" s="18">
        <f t="shared" si="0"/>
        <v>167.34375</v>
      </c>
    </row>
    <row r="72" spans="8:11" ht="15">
      <c r="H72" s="3">
        <v>1881</v>
      </c>
      <c r="I72" s="9">
        <v>17.49</v>
      </c>
      <c r="K72" s="18">
        <f t="shared" si="0"/>
        <v>167.34375</v>
      </c>
    </row>
    <row r="73" spans="8:11" ht="15">
      <c r="H73" s="3">
        <v>1882</v>
      </c>
      <c r="I73" s="9">
        <v>17.93</v>
      </c>
      <c r="K73" s="18">
        <f t="shared" si="0"/>
        <v>167.34375</v>
      </c>
    </row>
    <row r="74" spans="8:11" ht="15">
      <c r="H74" s="3">
        <v>1883</v>
      </c>
      <c r="I74" s="9">
        <v>18.03</v>
      </c>
      <c r="K74" s="18">
        <f t="shared" si="0"/>
        <v>167.34375</v>
      </c>
    </row>
    <row r="75" spans="8:11" ht="15">
      <c r="H75" s="3">
        <v>1884</v>
      </c>
      <c r="I75" s="9">
        <v>18.27</v>
      </c>
      <c r="K75" s="18">
        <f t="shared" si="0"/>
        <v>167.34375</v>
      </c>
    </row>
    <row r="76" spans="8:11" ht="15">
      <c r="H76" s="3">
        <v>1885</v>
      </c>
      <c r="I76" s="9">
        <v>19.47</v>
      </c>
      <c r="K76" s="18">
        <f t="shared" si="0"/>
        <v>167.34375</v>
      </c>
    </row>
    <row r="77" spans="8:11" ht="15">
      <c r="H77" s="3">
        <v>1886</v>
      </c>
      <c r="I77" s="9">
        <v>20.47</v>
      </c>
      <c r="K77" s="18">
        <f t="shared" si="0"/>
        <v>167.34375</v>
      </c>
    </row>
    <row r="78" spans="8:11" ht="15">
      <c r="H78" s="3">
        <v>1887</v>
      </c>
      <c r="I78" s="9">
        <v>20.71</v>
      </c>
      <c r="K78" s="18">
        <f t="shared" si="0"/>
        <v>167.34375</v>
      </c>
    </row>
    <row r="79" spans="8:11" ht="15">
      <c r="H79" s="3">
        <v>1888</v>
      </c>
      <c r="I79" s="9">
        <v>20.29</v>
      </c>
      <c r="K79" s="18">
        <f t="shared" si="0"/>
        <v>167.34375</v>
      </c>
    </row>
    <row r="80" spans="8:11" ht="15">
      <c r="H80" s="3">
        <v>1889</v>
      </c>
      <c r="I80" s="9">
        <v>21.04</v>
      </c>
      <c r="K80" s="18">
        <f t="shared" si="0"/>
        <v>167.34375</v>
      </c>
    </row>
    <row r="81" spans="8:11" ht="15">
      <c r="H81" s="3">
        <v>1890</v>
      </c>
      <c r="I81" s="9">
        <v>19.81</v>
      </c>
      <c r="K81" s="18">
        <f t="shared" si="0"/>
        <v>167.34375</v>
      </c>
    </row>
    <row r="82" spans="8:11" ht="15">
      <c r="H82" s="3">
        <v>1891</v>
      </c>
      <c r="I82" s="9">
        <v>23.23</v>
      </c>
      <c r="K82" s="18">
        <f t="shared" si="0"/>
        <v>167.34375</v>
      </c>
    </row>
    <row r="83" spans="8:11" ht="15">
      <c r="H83" s="3">
        <v>1892</v>
      </c>
      <c r="I83" s="9">
        <v>23.64</v>
      </c>
      <c r="K83" s="18">
        <f t="shared" si="0"/>
        <v>167.34375</v>
      </c>
    </row>
    <row r="84" spans="8:11" ht="15">
      <c r="H84" s="3">
        <v>1893</v>
      </c>
      <c r="I84" s="9">
        <v>23.22</v>
      </c>
      <c r="K84" s="18">
        <f t="shared" si="0"/>
        <v>167.34375</v>
      </c>
    </row>
    <row r="85" spans="8:11" ht="15">
      <c r="H85" s="3">
        <v>1894</v>
      </c>
      <c r="I85" s="9">
        <v>23.01</v>
      </c>
      <c r="K85" s="18">
        <f t="shared" si="0"/>
        <v>167.34375</v>
      </c>
    </row>
    <row r="86" spans="8:11" ht="15">
      <c r="H86" s="3">
        <v>1895</v>
      </c>
      <c r="I86" s="9">
        <v>23</v>
      </c>
      <c r="K86" s="18">
        <f t="shared" si="0"/>
        <v>167.34375</v>
      </c>
    </row>
    <row r="87" spans="8:11" ht="15">
      <c r="H87" s="3">
        <v>1896</v>
      </c>
      <c r="I87" s="9">
        <v>23.26</v>
      </c>
      <c r="K87" s="18">
        <f t="shared" si="0"/>
        <v>167.34375</v>
      </c>
    </row>
    <row r="88" spans="8:11" ht="15">
      <c r="H88" s="3">
        <v>1897</v>
      </c>
      <c r="I88" s="9">
        <v>23.26</v>
      </c>
      <c r="K88" s="18">
        <f t="shared" si="0"/>
        <v>167.34375</v>
      </c>
    </row>
    <row r="89" spans="8:11" ht="15">
      <c r="H89" s="3">
        <v>1898</v>
      </c>
      <c r="I89" s="9">
        <v>23.26</v>
      </c>
      <c r="K89" s="18">
        <f t="shared" si="0"/>
        <v>167.34375</v>
      </c>
    </row>
    <row r="90" spans="8:11" ht="15">
      <c r="H90" s="3">
        <v>1899</v>
      </c>
      <c r="I90" s="9">
        <v>23.26</v>
      </c>
      <c r="K90" s="18">
        <f t="shared" si="0"/>
        <v>167.34375</v>
      </c>
    </row>
    <row r="91" spans="8:11" ht="15">
      <c r="H91" s="3">
        <v>1900</v>
      </c>
      <c r="I91" s="9">
        <v>23.26</v>
      </c>
      <c r="K91" s="18">
        <f t="shared" si="0"/>
        <v>167.34375</v>
      </c>
    </row>
    <row r="92" spans="8:11" ht="15">
      <c r="H92" s="3">
        <v>1901</v>
      </c>
      <c r="I92" s="9">
        <v>23.26</v>
      </c>
      <c r="K92" s="18">
        <f t="shared" si="0"/>
        <v>167.34375</v>
      </c>
    </row>
    <row r="93" spans="8:11" ht="15">
      <c r="H93" s="3">
        <v>1902</v>
      </c>
      <c r="I93" s="9">
        <v>23.26</v>
      </c>
      <c r="K93" s="18">
        <f t="shared" si="0"/>
        <v>167.34375</v>
      </c>
    </row>
    <row r="94" spans="8:11" ht="15">
      <c r="H94" s="3">
        <v>1903</v>
      </c>
      <c r="I94" s="9">
        <v>23.26</v>
      </c>
      <c r="K94" s="18">
        <f t="shared" si="0"/>
        <v>167.34375</v>
      </c>
    </row>
    <row r="95" spans="8:11" ht="15">
      <c r="H95" s="3">
        <v>1904</v>
      </c>
      <c r="I95" s="9">
        <v>23.26</v>
      </c>
      <c r="K95" s="18">
        <f t="shared" si="0"/>
        <v>167.34375</v>
      </c>
    </row>
    <row r="96" spans="8:11" ht="15">
      <c r="H96" s="3">
        <v>1905</v>
      </c>
      <c r="I96" s="9">
        <v>23.26</v>
      </c>
      <c r="K96" s="18">
        <f t="shared" si="0"/>
        <v>167.34375</v>
      </c>
    </row>
    <row r="97" spans="8:11" ht="15">
      <c r="H97" s="3">
        <v>1906</v>
      </c>
      <c r="I97" s="9">
        <v>23.26</v>
      </c>
      <c r="K97" s="18">
        <f t="shared" si="0"/>
        <v>167.34375</v>
      </c>
    </row>
    <row r="98" spans="8:11" ht="15">
      <c r="H98" s="3">
        <v>1907</v>
      </c>
      <c r="I98" s="9">
        <v>23.26</v>
      </c>
      <c r="K98" s="18">
        <f t="shared" si="0"/>
        <v>167.34375</v>
      </c>
    </row>
    <row r="99" spans="8:11" ht="15">
      <c r="H99" s="3">
        <v>1908</v>
      </c>
      <c r="I99" s="9">
        <v>23.26</v>
      </c>
      <c r="K99" s="18">
        <f t="shared" si="0"/>
        <v>167.34375</v>
      </c>
    </row>
    <row r="100" spans="8:11" ht="15">
      <c r="H100" s="3">
        <v>1909</v>
      </c>
      <c r="I100" s="9">
        <v>23.26</v>
      </c>
      <c r="K100" s="18">
        <f t="shared" si="0"/>
        <v>167.34375</v>
      </c>
    </row>
    <row r="101" spans="8:11" ht="15">
      <c r="H101" s="3">
        <v>1910</v>
      </c>
      <c r="I101" s="9">
        <v>23.26</v>
      </c>
      <c r="K101" s="18">
        <f t="shared" si="0"/>
        <v>167.34375</v>
      </c>
    </row>
    <row r="102" spans="8:11" ht="15">
      <c r="H102" s="3">
        <v>1911</v>
      </c>
      <c r="I102" s="9">
        <v>23.26</v>
      </c>
      <c r="K102" s="18">
        <f t="shared" si="0"/>
        <v>167.34375</v>
      </c>
    </row>
    <row r="103" spans="8:11" ht="15">
      <c r="H103" s="3">
        <v>1912</v>
      </c>
      <c r="I103" s="9">
        <v>23.26</v>
      </c>
      <c r="K103" s="18">
        <f t="shared" si="0"/>
        <v>167.34375</v>
      </c>
    </row>
    <row r="104" spans="8:11" ht="15">
      <c r="H104" s="3">
        <v>1913</v>
      </c>
      <c r="I104" s="9">
        <v>23.26</v>
      </c>
      <c r="K104" s="18">
        <f t="shared" si="0"/>
        <v>167.34375</v>
      </c>
    </row>
    <row r="105" spans="8:11" ht="15">
      <c r="H105" s="3">
        <v>1914</v>
      </c>
      <c r="I105" s="9">
        <v>23.26</v>
      </c>
      <c r="K105" s="18">
        <f t="shared" si="0"/>
        <v>167.34375</v>
      </c>
    </row>
    <row r="106" ht="15">
      <c r="I106" s="3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7"/>
  <sheetViews>
    <sheetView zoomScale="125" zoomScaleNormal="125" workbookViewId="0" topLeftCell="F1">
      <pane ySplit="3740" topLeftCell="BM8" activePane="topLeft" state="split"/>
      <selection pane="topLeft" activeCell="M4" sqref="M4"/>
      <selection pane="bottomLeft" activeCell="W22" sqref="W21:W22"/>
    </sheetView>
  </sheetViews>
  <sheetFormatPr defaultColWidth="11.421875" defaultRowHeight="12.75"/>
  <cols>
    <col min="1" max="1" width="7.00390625" style="0" customWidth="1"/>
    <col min="2" max="4" width="8.8515625" style="0" customWidth="1"/>
    <col min="5" max="5" width="4.28125" style="0" customWidth="1"/>
    <col min="6" max="6" width="7.7109375" style="15" customWidth="1"/>
    <col min="7" max="9" width="8.8515625" style="15" customWidth="1"/>
    <col min="10" max="10" width="4.8515625" style="0" customWidth="1"/>
    <col min="11" max="11" width="8.8515625" style="0" customWidth="1"/>
    <col min="12" max="12" width="5.7109375" style="3" customWidth="1"/>
    <col min="13" max="17" width="8.8515625" style="3" customWidth="1"/>
    <col min="18" max="16384" width="8.8515625" style="0" customWidth="1"/>
  </cols>
  <sheetData>
    <row r="1" spans="1:9" ht="15">
      <c r="A1" t="s">
        <v>35</v>
      </c>
      <c r="I1" s="25" t="s">
        <v>160</v>
      </c>
    </row>
    <row r="2" ht="15">
      <c r="A2" s="3" t="s">
        <v>191</v>
      </c>
    </row>
    <row r="3" ht="15">
      <c r="I3" s="25" t="s">
        <v>197</v>
      </c>
    </row>
    <row r="4" ht="15">
      <c r="A4" t="s">
        <v>36</v>
      </c>
    </row>
    <row r="5" spans="1:11" ht="15">
      <c r="A5" t="s">
        <v>37</v>
      </c>
      <c r="K5" s="11" t="s">
        <v>53</v>
      </c>
    </row>
    <row r="6" spans="6:18" ht="15">
      <c r="F6" s="23" t="s">
        <v>162</v>
      </c>
      <c r="G6" s="23"/>
      <c r="H6" s="23"/>
      <c r="I6" s="23"/>
      <c r="K6" s="11" t="s">
        <v>54</v>
      </c>
      <c r="M6" s="27" t="s">
        <v>161</v>
      </c>
      <c r="N6" s="27"/>
      <c r="O6" s="27"/>
      <c r="P6" s="27"/>
      <c r="R6" s="3" t="s">
        <v>88</v>
      </c>
    </row>
    <row r="7" spans="6:18" ht="15">
      <c r="F7"/>
      <c r="G7"/>
      <c r="H7"/>
      <c r="I7" s="17" t="s">
        <v>158</v>
      </c>
      <c r="K7" s="11" t="s">
        <v>55</v>
      </c>
      <c r="P7" s="28" t="s">
        <v>158</v>
      </c>
      <c r="R7" s="3" t="s">
        <v>87</v>
      </c>
    </row>
    <row r="8" spans="2:20" s="46" customFormat="1" ht="15">
      <c r="B8" s="47" t="s">
        <v>38</v>
      </c>
      <c r="C8" s="47" t="s">
        <v>39</v>
      </c>
      <c r="D8" s="47" t="s">
        <v>40</v>
      </c>
      <c r="E8" s="47"/>
      <c r="F8" s="48" t="s">
        <v>38</v>
      </c>
      <c r="G8" s="48" t="s">
        <v>39</v>
      </c>
      <c r="H8" s="48" t="s">
        <v>40</v>
      </c>
      <c r="I8" s="48" t="s">
        <v>159</v>
      </c>
      <c r="K8" s="44" t="s">
        <v>56</v>
      </c>
      <c r="L8" s="8"/>
      <c r="M8" s="43" t="s">
        <v>38</v>
      </c>
      <c r="N8" s="43" t="s">
        <v>39</v>
      </c>
      <c r="O8" s="43" t="s">
        <v>40</v>
      </c>
      <c r="P8" s="43" t="s">
        <v>159</v>
      </c>
      <c r="Q8" s="8"/>
      <c r="R8" s="43" t="s">
        <v>38</v>
      </c>
      <c r="S8" s="43" t="s">
        <v>39</v>
      </c>
      <c r="T8" s="43" t="s">
        <v>40</v>
      </c>
    </row>
    <row r="9" spans="1:20" ht="15">
      <c r="A9" s="39">
        <v>1816</v>
      </c>
      <c r="B9">
        <v>100</v>
      </c>
      <c r="C9">
        <v>100</v>
      </c>
      <c r="D9">
        <v>90</v>
      </c>
      <c r="F9" s="15">
        <v>0.601</v>
      </c>
      <c r="G9" s="15">
        <v>0.601</v>
      </c>
      <c r="H9" s="15">
        <v>0.541</v>
      </c>
      <c r="I9" s="15">
        <v>0.26</v>
      </c>
      <c r="K9" s="12">
        <v>15.3</v>
      </c>
      <c r="L9" s="39">
        <v>1816</v>
      </c>
      <c r="M9" s="9">
        <f>F9*$K9</f>
        <v>9.1953</v>
      </c>
      <c r="N9" s="9">
        <f>G9*$K9</f>
        <v>9.1953</v>
      </c>
      <c r="O9" s="9">
        <f>H9*$K9</f>
        <v>8.2773</v>
      </c>
      <c r="P9" s="9">
        <f>I9*$K9</f>
        <v>3.978</v>
      </c>
      <c r="Q9" s="39">
        <v>1816</v>
      </c>
      <c r="R9" s="9">
        <f>LN(M9/$P9)</f>
        <v>0.8379133035196797</v>
      </c>
      <c r="S9" s="9">
        <f>LN(N9/$P9)</f>
        <v>0.8379133035196797</v>
      </c>
      <c r="T9" s="9">
        <f>LN(O9/$P9)</f>
        <v>0.7327376478309539</v>
      </c>
    </row>
    <row r="10" spans="1:20" ht="15">
      <c r="A10" s="40">
        <v>1817</v>
      </c>
      <c r="B10">
        <v>115</v>
      </c>
      <c r="C10">
        <v>97.6</v>
      </c>
      <c r="D10">
        <v>95</v>
      </c>
      <c r="F10" s="15">
        <v>0.682</v>
      </c>
      <c r="G10" s="15">
        <v>0.585</v>
      </c>
      <c r="H10" s="15">
        <v>0.569</v>
      </c>
      <c r="I10" s="15">
        <v>0.273</v>
      </c>
      <c r="K10" s="12">
        <v>15.36</v>
      </c>
      <c r="L10" s="40">
        <v>1817</v>
      </c>
      <c r="M10" s="9">
        <f aca="true" t="shared" si="0" ref="M10:M73">F10*$K10</f>
        <v>10.475520000000001</v>
      </c>
      <c r="N10" s="9">
        <f aca="true" t="shared" si="1" ref="N10:N73">G10*$K10</f>
        <v>8.9856</v>
      </c>
      <c r="O10" s="9">
        <f aca="true" t="shared" si="2" ref="O10:O73">H10*$K10</f>
        <v>8.73984</v>
      </c>
      <c r="P10" s="9">
        <f aca="true" t="shared" si="3" ref="P10:P73">I10*$K10</f>
        <v>4.193280000000001</v>
      </c>
      <c r="Q10" s="40">
        <v>1817</v>
      </c>
      <c r="R10" s="9">
        <f aca="true" t="shared" si="4" ref="R10:R73">LN(M10/$P10)</f>
        <v>0.9155578626585024</v>
      </c>
      <c r="S10" s="9">
        <f aca="true" t="shared" si="5" ref="S10:S73">LN(N10/$P10)</f>
        <v>0.7621400520468965</v>
      </c>
      <c r="T10" s="9">
        <f aca="true" t="shared" si="6" ref="T10:T73">LN(O10/$P10)</f>
        <v>0.7344086389413711</v>
      </c>
    </row>
    <row r="11" spans="1:20" ht="15">
      <c r="A11" s="40">
        <v>1818</v>
      </c>
      <c r="B11">
        <v>122.5</v>
      </c>
      <c r="C11">
        <v>106</v>
      </c>
      <c r="D11">
        <v>97.5</v>
      </c>
      <c r="F11" s="15">
        <v>0.674</v>
      </c>
      <c r="G11" s="15">
        <v>0.635</v>
      </c>
      <c r="H11" s="15">
        <v>0.584</v>
      </c>
      <c r="I11" s="15">
        <v>0.24</v>
      </c>
      <c r="K11" s="12">
        <v>15.19</v>
      </c>
      <c r="L11" s="40">
        <v>1818</v>
      </c>
      <c r="M11" s="9">
        <f t="shared" si="0"/>
        <v>10.23806</v>
      </c>
      <c r="N11" s="9">
        <f t="shared" si="1"/>
        <v>9.64565</v>
      </c>
      <c r="O11" s="9">
        <f t="shared" si="2"/>
        <v>8.870959999999998</v>
      </c>
      <c r="P11" s="9">
        <f t="shared" si="3"/>
        <v>3.6456</v>
      </c>
      <c r="Q11" s="40">
        <v>1818</v>
      </c>
      <c r="R11" s="9">
        <f t="shared" si="4"/>
        <v>1.0325911875703158</v>
      </c>
      <c r="S11" s="9">
        <f t="shared" si="5"/>
        <v>0.9729860755507004</v>
      </c>
      <c r="T11" s="9">
        <f t="shared" si="6"/>
        <v>0.8892620594862357</v>
      </c>
    </row>
    <row r="12" spans="1:20" ht="15">
      <c r="A12" s="40">
        <v>1819</v>
      </c>
      <c r="B12">
        <v>120</v>
      </c>
      <c r="C12">
        <v>107.5</v>
      </c>
      <c r="D12">
        <v>97.5</v>
      </c>
      <c r="F12" s="15">
        <v>0.715</v>
      </c>
      <c r="G12" s="15">
        <v>0.641</v>
      </c>
      <c r="H12" s="15">
        <v>0.581</v>
      </c>
      <c r="I12" s="15">
        <v>0.25</v>
      </c>
      <c r="K12" s="12">
        <v>15.6</v>
      </c>
      <c r="L12" s="40">
        <v>1819</v>
      </c>
      <c r="M12" s="9">
        <f t="shared" si="0"/>
        <v>11.154</v>
      </c>
      <c r="N12" s="9">
        <f t="shared" si="1"/>
        <v>9.9996</v>
      </c>
      <c r="O12" s="9">
        <f t="shared" si="2"/>
        <v>9.0636</v>
      </c>
      <c r="P12" s="9">
        <f t="shared" si="3"/>
        <v>3.9</v>
      </c>
      <c r="Q12" s="40">
        <v>1819</v>
      </c>
      <c r="R12" s="9">
        <f t="shared" si="4"/>
        <v>1.0508216248317612</v>
      </c>
      <c r="S12" s="9">
        <f t="shared" si="5"/>
        <v>0.9415685390584236</v>
      </c>
      <c r="T12" s="9">
        <f t="shared" si="6"/>
        <v>0.8432898389896647</v>
      </c>
    </row>
    <row r="13" spans="1:20" ht="15">
      <c r="A13" s="40">
        <v>1820</v>
      </c>
      <c r="B13">
        <v>125</v>
      </c>
      <c r="C13">
        <v>101.46</v>
      </c>
      <c r="D13">
        <v>92.3</v>
      </c>
      <c r="F13" s="15">
        <v>0.74</v>
      </c>
      <c r="G13" s="15">
        <v>0.6</v>
      </c>
      <c r="H13" s="15">
        <v>0.546</v>
      </c>
      <c r="I13" s="15">
        <v>0.266</v>
      </c>
      <c r="K13" s="12">
        <v>15.54</v>
      </c>
      <c r="L13" s="40">
        <v>1820</v>
      </c>
      <c r="M13" s="9">
        <f t="shared" si="0"/>
        <v>11.4996</v>
      </c>
      <c r="N13" s="9">
        <f t="shared" si="1"/>
        <v>9.324</v>
      </c>
      <c r="O13" s="9">
        <f t="shared" si="2"/>
        <v>8.48484</v>
      </c>
      <c r="P13" s="9">
        <f t="shared" si="3"/>
        <v>4.13364</v>
      </c>
      <c r="Q13" s="40">
        <v>1820</v>
      </c>
      <c r="R13" s="9">
        <f t="shared" si="4"/>
        <v>1.0231538774165163</v>
      </c>
      <c r="S13" s="9">
        <f t="shared" si="5"/>
        <v>0.8134333464344473</v>
      </c>
      <c r="T13" s="9">
        <f t="shared" si="6"/>
        <v>0.719122666963206</v>
      </c>
    </row>
    <row r="14" spans="1:20" ht="15">
      <c r="A14" s="40">
        <v>1821</v>
      </c>
      <c r="B14">
        <v>95</v>
      </c>
      <c r="C14">
        <v>95.8</v>
      </c>
      <c r="D14">
        <v>80</v>
      </c>
      <c r="F14" s="15">
        <v>0.561</v>
      </c>
      <c r="G14" s="15">
        <v>0.566</v>
      </c>
      <c r="H14" s="15">
        <v>0.473</v>
      </c>
      <c r="I14" s="15">
        <v>0.296</v>
      </c>
      <c r="K14" s="12">
        <v>15.56</v>
      </c>
      <c r="L14" s="40">
        <v>1821</v>
      </c>
      <c r="M14" s="9">
        <f t="shared" si="0"/>
        <v>8.72916</v>
      </c>
      <c r="N14" s="9">
        <f t="shared" si="1"/>
        <v>8.80696</v>
      </c>
      <c r="O14" s="9">
        <f t="shared" si="2"/>
        <v>7.3598799999999995</v>
      </c>
      <c r="P14" s="9">
        <f t="shared" si="3"/>
        <v>4.60576</v>
      </c>
      <c r="Q14" s="40">
        <v>1821</v>
      </c>
      <c r="R14" s="9">
        <f t="shared" si="4"/>
        <v>0.639361451198636</v>
      </c>
      <c r="S14" s="9">
        <f t="shared" si="5"/>
        <v>0.6482346238791226</v>
      </c>
      <c r="T14" s="9">
        <f t="shared" si="6"/>
        <v>0.4687359341678725</v>
      </c>
    </row>
    <row r="15" spans="1:20" ht="15">
      <c r="A15" s="40">
        <v>1822</v>
      </c>
      <c r="B15">
        <v>100</v>
      </c>
      <c r="C15">
        <v>102</v>
      </c>
      <c r="D15">
        <v>95</v>
      </c>
      <c r="F15" s="15">
        <v>0.595</v>
      </c>
      <c r="G15" s="15">
        <v>0.607</v>
      </c>
      <c r="H15" s="15">
        <v>0.565</v>
      </c>
      <c r="I15" s="15">
        <v>0.242</v>
      </c>
      <c r="K15" s="12">
        <v>15.63</v>
      </c>
      <c r="L15" s="40">
        <v>1822</v>
      </c>
      <c r="M15" s="9">
        <f t="shared" si="0"/>
        <v>9.29985</v>
      </c>
      <c r="N15" s="9">
        <f t="shared" si="1"/>
        <v>9.48741</v>
      </c>
      <c r="O15" s="9">
        <f t="shared" si="2"/>
        <v>8.83095</v>
      </c>
      <c r="P15" s="9">
        <f t="shared" si="3"/>
        <v>3.78246</v>
      </c>
      <c r="Q15" s="40">
        <v>1822</v>
      </c>
      <c r="R15" s="9">
        <f t="shared" si="4"/>
        <v>0.8996236793889433</v>
      </c>
      <c r="S15" s="9">
        <f t="shared" si="5"/>
        <v>0.919591064902812</v>
      </c>
      <c r="T15" s="9">
        <f t="shared" si="6"/>
        <v>0.8478880049897546</v>
      </c>
    </row>
    <row r="16" spans="1:20" ht="15">
      <c r="A16" s="40">
        <v>1823</v>
      </c>
      <c r="B16">
        <v>97.6</v>
      </c>
      <c r="C16">
        <v>110.5</v>
      </c>
      <c r="D16">
        <v>95</v>
      </c>
      <c r="F16" s="15">
        <v>0.578</v>
      </c>
      <c r="G16" s="15">
        <v>0.654</v>
      </c>
      <c r="H16" s="15">
        <v>0.562</v>
      </c>
      <c r="I16" s="15">
        <v>0.252</v>
      </c>
      <c r="K16" s="12">
        <v>15.54</v>
      </c>
      <c r="L16" s="40">
        <v>1823</v>
      </c>
      <c r="M16" s="9">
        <f t="shared" si="0"/>
        <v>8.982119999999998</v>
      </c>
      <c r="N16" s="9">
        <f t="shared" si="1"/>
        <v>10.16316</v>
      </c>
      <c r="O16" s="9">
        <f t="shared" si="2"/>
        <v>8.73348</v>
      </c>
      <c r="P16" s="9">
        <f t="shared" si="3"/>
        <v>3.91608</v>
      </c>
      <c r="Q16" s="40">
        <v>1823</v>
      </c>
      <c r="R16" s="9">
        <f t="shared" si="4"/>
        <v>0.8301447811609539</v>
      </c>
      <c r="S16" s="9">
        <f t="shared" si="5"/>
        <v>0.9536782639457753</v>
      </c>
      <c r="T16" s="9">
        <f t="shared" si="6"/>
        <v>0.8020727623822678</v>
      </c>
    </row>
    <row r="17" spans="1:20" ht="15">
      <c r="A17" s="40">
        <v>1824</v>
      </c>
      <c r="B17">
        <v>92.5</v>
      </c>
      <c r="C17">
        <v>106.8</v>
      </c>
      <c r="D17">
        <v>82.5</v>
      </c>
      <c r="F17" s="15">
        <v>0.554</v>
      </c>
      <c r="G17" s="15">
        <v>0.64</v>
      </c>
      <c r="H17" s="15">
        <v>0.494</v>
      </c>
      <c r="I17" s="15">
        <v>0.302</v>
      </c>
      <c r="K17" s="12">
        <v>15.69</v>
      </c>
      <c r="L17" s="40">
        <v>1824</v>
      </c>
      <c r="M17" s="9">
        <f t="shared" si="0"/>
        <v>8.692260000000001</v>
      </c>
      <c r="N17" s="9">
        <f t="shared" si="1"/>
        <v>10.0416</v>
      </c>
      <c r="O17" s="9">
        <f t="shared" si="2"/>
        <v>7.750859999999999</v>
      </c>
      <c r="P17" s="9">
        <f t="shared" si="3"/>
        <v>4.738379999999999</v>
      </c>
      <c r="Q17" s="40">
        <v>1824</v>
      </c>
      <c r="R17" s="9">
        <f t="shared" si="4"/>
        <v>0.6067376693724145</v>
      </c>
      <c r="S17" s="9">
        <f t="shared" si="5"/>
        <v>0.7510411589788482</v>
      </c>
      <c r="T17" s="9">
        <f t="shared" si="6"/>
        <v>0.49210849981305294</v>
      </c>
    </row>
    <row r="18" spans="1:20" ht="15">
      <c r="A18" s="40">
        <v>1825</v>
      </c>
      <c r="B18">
        <v>92.5</v>
      </c>
      <c r="C18">
        <v>112</v>
      </c>
      <c r="D18">
        <v>90</v>
      </c>
      <c r="F18" s="15">
        <v>0.545</v>
      </c>
      <c r="G18" s="15">
        <v>0.667</v>
      </c>
      <c r="H18" s="15">
        <v>0.536</v>
      </c>
      <c r="I18" s="15">
        <v>0.307</v>
      </c>
      <c r="K18" s="12">
        <v>15.26</v>
      </c>
      <c r="L18" s="40">
        <v>1825</v>
      </c>
      <c r="M18" s="9">
        <f t="shared" si="0"/>
        <v>8.3167</v>
      </c>
      <c r="N18" s="9">
        <f t="shared" si="1"/>
        <v>10.178420000000001</v>
      </c>
      <c r="O18" s="9">
        <f t="shared" si="2"/>
        <v>8.17936</v>
      </c>
      <c r="P18" s="9">
        <f t="shared" si="3"/>
        <v>4.68482</v>
      </c>
      <c r="Q18" s="40">
        <v>1825</v>
      </c>
      <c r="R18" s="9">
        <f t="shared" si="4"/>
        <v>0.573938047076047</v>
      </c>
      <c r="S18" s="9">
        <f t="shared" si="5"/>
        <v>0.7759422983284266</v>
      </c>
      <c r="T18" s="9">
        <f t="shared" si="6"/>
        <v>0.5572864134836049</v>
      </c>
    </row>
    <row r="19" spans="1:20" ht="15">
      <c r="A19" s="40">
        <v>1826</v>
      </c>
      <c r="B19">
        <v>105</v>
      </c>
      <c r="C19">
        <v>118</v>
      </c>
      <c r="D19">
        <v>95</v>
      </c>
      <c r="F19" s="15">
        <v>0.626</v>
      </c>
      <c r="G19" s="15">
        <v>0.703</v>
      </c>
      <c r="H19" s="15">
        <v>0.566</v>
      </c>
      <c r="I19" s="15">
        <v>0.313</v>
      </c>
      <c r="K19" s="12">
        <v>15.43</v>
      </c>
      <c r="L19" s="40">
        <v>1826</v>
      </c>
      <c r="M19" s="9">
        <f t="shared" si="0"/>
        <v>9.65918</v>
      </c>
      <c r="N19" s="9">
        <f t="shared" si="1"/>
        <v>10.84729</v>
      </c>
      <c r="O19" s="9">
        <f t="shared" si="2"/>
        <v>8.733379999999999</v>
      </c>
      <c r="P19" s="9">
        <f t="shared" si="3"/>
        <v>4.82959</v>
      </c>
      <c r="Q19" s="40">
        <v>1826</v>
      </c>
      <c r="R19" s="9">
        <f t="shared" si="4"/>
        <v>0.6931471805599453</v>
      </c>
      <c r="S19" s="9">
        <f t="shared" si="5"/>
        <v>0.8091537012705117</v>
      </c>
      <c r="T19" s="9">
        <f t="shared" si="6"/>
        <v>0.5923908876630297</v>
      </c>
    </row>
    <row r="20" spans="1:20" ht="15">
      <c r="A20" s="40">
        <v>1827</v>
      </c>
      <c r="B20">
        <v>110</v>
      </c>
      <c r="C20">
        <v>120.6</v>
      </c>
      <c r="D20">
        <v>105</v>
      </c>
      <c r="F20" s="15">
        <v>0.654</v>
      </c>
      <c r="G20" s="15">
        <v>0.718</v>
      </c>
      <c r="H20" s="15">
        <v>0.625</v>
      </c>
      <c r="I20" s="15">
        <v>0.297</v>
      </c>
      <c r="K20" s="12">
        <v>15.63</v>
      </c>
      <c r="L20" s="40">
        <v>1827</v>
      </c>
      <c r="M20" s="9">
        <f t="shared" si="0"/>
        <v>10.22202</v>
      </c>
      <c r="N20" s="9">
        <f t="shared" si="1"/>
        <v>11.22234</v>
      </c>
      <c r="O20" s="9">
        <f t="shared" si="2"/>
        <v>9.76875</v>
      </c>
      <c r="P20" s="9">
        <f t="shared" si="3"/>
        <v>4.64211</v>
      </c>
      <c r="Q20" s="40">
        <v>1827</v>
      </c>
      <c r="R20" s="9">
        <f t="shared" si="4"/>
        <v>0.7893752126544993</v>
      </c>
      <c r="S20" s="9">
        <f t="shared" si="5"/>
        <v>0.8827374302455246</v>
      </c>
      <c r="T20" s="9">
        <f t="shared" si="6"/>
        <v>0.744019510933702</v>
      </c>
    </row>
    <row r="21" spans="1:20" ht="15">
      <c r="A21" s="40">
        <v>1828</v>
      </c>
      <c r="B21">
        <v>100</v>
      </c>
      <c r="C21">
        <v>122.5</v>
      </c>
      <c r="D21">
        <v>105</v>
      </c>
      <c r="F21" s="15">
        <v>0.593</v>
      </c>
      <c r="G21" s="15">
        <v>0.786</v>
      </c>
      <c r="H21" s="15">
        <v>0.623</v>
      </c>
      <c r="I21" s="15">
        <v>0.296</v>
      </c>
      <c r="K21" s="12">
        <v>15.51</v>
      </c>
      <c r="L21" s="40">
        <v>1828</v>
      </c>
      <c r="M21" s="9">
        <f t="shared" si="0"/>
        <v>9.197429999999999</v>
      </c>
      <c r="N21" s="9">
        <f t="shared" si="1"/>
        <v>12.19086</v>
      </c>
      <c r="O21" s="9">
        <f t="shared" si="2"/>
        <v>9.66273</v>
      </c>
      <c r="P21" s="9">
        <f t="shared" si="3"/>
        <v>4.59096</v>
      </c>
      <c r="Q21" s="40">
        <v>1828</v>
      </c>
      <c r="R21" s="9">
        <f t="shared" si="4"/>
        <v>0.6948349446736649</v>
      </c>
      <c r="S21" s="9">
        <f t="shared" si="5"/>
        <v>0.9765973381051463</v>
      </c>
      <c r="T21" s="9">
        <f t="shared" si="6"/>
        <v>0.7441870644633928</v>
      </c>
    </row>
    <row r="22" spans="1:20" ht="15">
      <c r="A22" s="40">
        <v>1829</v>
      </c>
      <c r="B22">
        <v>107.5</v>
      </c>
      <c r="C22">
        <v>126</v>
      </c>
      <c r="D22">
        <v>110</v>
      </c>
      <c r="F22" s="15">
        <v>0.638</v>
      </c>
      <c r="G22" s="15">
        <v>0.748</v>
      </c>
      <c r="H22" s="15">
        <v>0.653</v>
      </c>
      <c r="I22" s="15">
        <v>0.327</v>
      </c>
      <c r="K22" s="12">
        <v>15.66</v>
      </c>
      <c r="L22" s="40">
        <v>1829</v>
      </c>
      <c r="M22" s="9">
        <f t="shared" si="0"/>
        <v>9.99108</v>
      </c>
      <c r="N22" s="9">
        <f t="shared" si="1"/>
        <v>11.71368</v>
      </c>
      <c r="O22" s="9">
        <f t="shared" si="2"/>
        <v>10.22598</v>
      </c>
      <c r="P22" s="9">
        <f t="shared" si="3"/>
        <v>5.12082</v>
      </c>
      <c r="Q22" s="40">
        <v>1829</v>
      </c>
      <c r="R22" s="9">
        <f t="shared" si="4"/>
        <v>0.6683781124475364</v>
      </c>
      <c r="S22" s="9">
        <f t="shared" si="5"/>
        <v>0.8274428070772237</v>
      </c>
      <c r="T22" s="9">
        <f t="shared" si="6"/>
        <v>0.6916169583791776</v>
      </c>
    </row>
    <row r="23" spans="1:20" ht="15">
      <c r="A23" s="40">
        <v>1830</v>
      </c>
      <c r="B23">
        <v>110</v>
      </c>
      <c r="C23">
        <v>125.75</v>
      </c>
      <c r="D23">
        <v>105</v>
      </c>
      <c r="F23" s="15">
        <v>0.649</v>
      </c>
      <c r="G23" s="15">
        <v>0.742</v>
      </c>
      <c r="H23" s="15">
        <v>0.619</v>
      </c>
      <c r="I23" s="15">
        <v>0.317</v>
      </c>
      <c r="K23" s="12">
        <v>15.76</v>
      </c>
      <c r="L23" s="40">
        <v>1830</v>
      </c>
      <c r="M23" s="9">
        <f t="shared" si="0"/>
        <v>10.22824</v>
      </c>
      <c r="N23" s="9">
        <f t="shared" si="1"/>
        <v>11.69392</v>
      </c>
      <c r="O23" s="9">
        <f t="shared" si="2"/>
        <v>9.75544</v>
      </c>
      <c r="P23" s="9">
        <f t="shared" si="3"/>
        <v>4.99592</v>
      </c>
      <c r="Q23" s="40">
        <v>1830</v>
      </c>
      <c r="R23" s="9">
        <f t="shared" si="4"/>
        <v>0.7165309428268094</v>
      </c>
      <c r="S23" s="9">
        <f t="shared" si="5"/>
        <v>0.8504474692900998</v>
      </c>
      <c r="T23" s="9">
        <f t="shared" si="6"/>
        <v>0.6692034988073156</v>
      </c>
    </row>
    <row r="24" spans="1:20" ht="15">
      <c r="A24" s="40">
        <v>1831</v>
      </c>
      <c r="B24">
        <v>115</v>
      </c>
      <c r="C24">
        <v>120.1</v>
      </c>
      <c r="D24">
        <v>107</v>
      </c>
      <c r="F24" s="15">
        <v>0.676</v>
      </c>
      <c r="G24" s="15">
        <v>0.718</v>
      </c>
      <c r="H24" s="15">
        <v>0.629</v>
      </c>
      <c r="I24" s="15">
        <v>0.295</v>
      </c>
      <c r="K24" s="12">
        <v>15.47</v>
      </c>
      <c r="L24" s="40">
        <v>1831</v>
      </c>
      <c r="M24" s="9">
        <f t="shared" si="0"/>
        <v>10.457720000000002</v>
      </c>
      <c r="N24" s="9">
        <f t="shared" si="1"/>
        <v>11.10746</v>
      </c>
      <c r="O24" s="9">
        <f t="shared" si="2"/>
        <v>9.73063</v>
      </c>
      <c r="P24" s="9">
        <f t="shared" si="3"/>
        <v>4.56365</v>
      </c>
      <c r="Q24" s="40">
        <v>1831</v>
      </c>
      <c r="R24" s="9">
        <f t="shared" si="4"/>
        <v>0.8292177197031444</v>
      </c>
      <c r="S24" s="9">
        <f t="shared" si="5"/>
        <v>0.8894942127084042</v>
      </c>
      <c r="T24" s="9">
        <f t="shared" si="6"/>
        <v>0.7571559003606206</v>
      </c>
    </row>
    <row r="25" spans="1:20" ht="15">
      <c r="A25" s="40">
        <v>1832</v>
      </c>
      <c r="B25">
        <v>126.3</v>
      </c>
      <c r="C25">
        <v>120</v>
      </c>
      <c r="D25">
        <v>105</v>
      </c>
      <c r="F25" s="15">
        <v>0.743</v>
      </c>
      <c r="G25" s="15">
        <v>0.706</v>
      </c>
      <c r="H25" s="15">
        <v>0.617</v>
      </c>
      <c r="I25" s="15">
        <v>0.268</v>
      </c>
      <c r="K25" s="12">
        <v>15.3</v>
      </c>
      <c r="L25" s="40">
        <v>1832</v>
      </c>
      <c r="M25" s="9">
        <f t="shared" si="0"/>
        <v>11.3679</v>
      </c>
      <c r="N25" s="9">
        <f t="shared" si="1"/>
        <v>10.8018</v>
      </c>
      <c r="O25" s="9">
        <f t="shared" si="2"/>
        <v>9.440100000000001</v>
      </c>
      <c r="P25" s="9">
        <f t="shared" si="3"/>
        <v>4.1004000000000005</v>
      </c>
      <c r="Q25" s="40">
        <v>1832</v>
      </c>
      <c r="R25" s="9">
        <f t="shared" si="4"/>
        <v>1.0197090642069024</v>
      </c>
      <c r="S25" s="9">
        <f t="shared" si="5"/>
        <v>0.9686282569823853</v>
      </c>
      <c r="T25" s="9">
        <f t="shared" si="6"/>
        <v>0.8338820433945312</v>
      </c>
    </row>
    <row r="26" spans="1:20" ht="15">
      <c r="A26" s="40">
        <v>1833</v>
      </c>
      <c r="B26">
        <v>120</v>
      </c>
      <c r="C26">
        <v>118</v>
      </c>
      <c r="D26">
        <v>90</v>
      </c>
      <c r="F26" s="15">
        <v>0.7</v>
      </c>
      <c r="G26" s="15">
        <v>0.688</v>
      </c>
      <c r="H26" s="15">
        <v>0.525</v>
      </c>
      <c r="I26" s="15">
        <v>0.243</v>
      </c>
      <c r="K26" s="12">
        <v>15.78</v>
      </c>
      <c r="L26" s="40">
        <v>1833</v>
      </c>
      <c r="M26" s="9">
        <f t="shared" si="0"/>
        <v>11.046</v>
      </c>
      <c r="N26" s="9">
        <f t="shared" si="1"/>
        <v>10.856639999999999</v>
      </c>
      <c r="O26" s="9">
        <f t="shared" si="2"/>
        <v>8.2845</v>
      </c>
      <c r="P26" s="9">
        <f t="shared" si="3"/>
        <v>3.8345399999999996</v>
      </c>
      <c r="Q26" s="40">
        <v>1833</v>
      </c>
      <c r="R26" s="9">
        <f t="shared" si="4"/>
        <v>1.0580188917028563</v>
      </c>
      <c r="S26" s="9">
        <f t="shared" si="5"/>
        <v>1.0407273945927953</v>
      </c>
      <c r="T26" s="9">
        <f t="shared" si="6"/>
        <v>0.7703368192510754</v>
      </c>
    </row>
    <row r="27" spans="1:20" ht="15">
      <c r="A27" s="40">
        <v>1834</v>
      </c>
      <c r="B27">
        <v>135.75</v>
      </c>
      <c r="C27">
        <v>115</v>
      </c>
      <c r="D27">
        <v>85</v>
      </c>
      <c r="F27" s="15">
        <v>0.797</v>
      </c>
      <c r="G27" s="15">
        <v>0.675</v>
      </c>
      <c r="H27" s="15">
        <v>0.499</v>
      </c>
      <c r="I27" s="15">
        <v>0.239</v>
      </c>
      <c r="K27" s="12">
        <v>15.33</v>
      </c>
      <c r="L27" s="40">
        <v>1834</v>
      </c>
      <c r="M27" s="9">
        <f t="shared" si="0"/>
        <v>12.218010000000001</v>
      </c>
      <c r="N27" s="9">
        <f t="shared" si="1"/>
        <v>10.347750000000001</v>
      </c>
      <c r="O27" s="9">
        <f t="shared" si="2"/>
        <v>7.64967</v>
      </c>
      <c r="P27" s="9">
        <f t="shared" si="3"/>
        <v>3.6638699999999997</v>
      </c>
      <c r="Q27" s="40">
        <v>1834</v>
      </c>
      <c r="R27" s="9">
        <f t="shared" si="4"/>
        <v>1.2043911268587044</v>
      </c>
      <c r="S27" s="9">
        <f t="shared" si="5"/>
        <v>1.0382491389410193</v>
      </c>
      <c r="T27" s="9">
        <f t="shared" si="6"/>
        <v>0.7361425438200082</v>
      </c>
    </row>
    <row r="28" spans="1:20" ht="15">
      <c r="A28" s="40">
        <v>1835</v>
      </c>
      <c r="B28">
        <v>129.1</v>
      </c>
      <c r="C28">
        <v>120.5</v>
      </c>
      <c r="D28">
        <v>105</v>
      </c>
      <c r="F28" s="15">
        <v>0.751</v>
      </c>
      <c r="G28" s="15">
        <v>0.701</v>
      </c>
      <c r="H28" s="15">
        <v>0.611</v>
      </c>
      <c r="I28" s="15">
        <v>0.245</v>
      </c>
      <c r="K28" s="12">
        <v>15.63</v>
      </c>
      <c r="L28" s="40">
        <v>1835</v>
      </c>
      <c r="M28" s="9">
        <f t="shared" si="0"/>
        <v>11.73813</v>
      </c>
      <c r="N28" s="9">
        <f t="shared" si="1"/>
        <v>10.95663</v>
      </c>
      <c r="O28" s="9">
        <f t="shared" si="2"/>
        <v>9.54993</v>
      </c>
      <c r="P28" s="9">
        <f t="shared" si="3"/>
        <v>3.8293500000000003</v>
      </c>
      <c r="Q28" s="40">
        <v>1835</v>
      </c>
      <c r="R28" s="9">
        <f t="shared" si="4"/>
        <v>1.1201474412194077</v>
      </c>
      <c r="S28" s="9">
        <f t="shared" si="5"/>
        <v>1.0512496764898631</v>
      </c>
      <c r="T28" s="9">
        <f t="shared" si="6"/>
        <v>0.9138387486268682</v>
      </c>
    </row>
    <row r="29" spans="1:20" ht="15">
      <c r="A29" s="40">
        <v>1836</v>
      </c>
      <c r="B29">
        <v>137.4</v>
      </c>
      <c r="C29">
        <v>125</v>
      </c>
      <c r="D29">
        <v>105</v>
      </c>
      <c r="F29" s="15">
        <v>0.798</v>
      </c>
      <c r="G29" s="15">
        <v>0.726</v>
      </c>
      <c r="H29" s="15">
        <v>0.61</v>
      </c>
      <c r="I29" s="15">
        <v>0.264</v>
      </c>
      <c r="K29" s="12">
        <v>15.83</v>
      </c>
      <c r="L29" s="40">
        <v>1836</v>
      </c>
      <c r="M29" s="9">
        <f t="shared" si="0"/>
        <v>12.632340000000001</v>
      </c>
      <c r="N29" s="9">
        <f t="shared" si="1"/>
        <v>11.49258</v>
      </c>
      <c r="O29" s="9">
        <f t="shared" si="2"/>
        <v>9.6563</v>
      </c>
      <c r="P29" s="9">
        <f t="shared" si="3"/>
        <v>4.17912</v>
      </c>
      <c r="Q29" s="40">
        <v>1836</v>
      </c>
      <c r="R29" s="9">
        <f t="shared" si="4"/>
        <v>1.1061594943034927</v>
      </c>
      <c r="S29" s="9">
        <f t="shared" si="5"/>
        <v>1.0116009116784799</v>
      </c>
      <c r="T29" s="9">
        <f t="shared" si="6"/>
        <v>0.8375098540210407</v>
      </c>
    </row>
    <row r="30" spans="1:20" ht="15">
      <c r="A30" s="40">
        <v>1837</v>
      </c>
      <c r="B30">
        <v>151.55</v>
      </c>
      <c r="C30">
        <v>130.5</v>
      </c>
      <c r="D30">
        <v>110</v>
      </c>
      <c r="F30" s="15">
        <v>0.88</v>
      </c>
      <c r="G30" s="15">
        <v>0.758</v>
      </c>
      <c r="H30" s="15">
        <v>0.639</v>
      </c>
      <c r="I30" s="15">
        <v>0.295</v>
      </c>
      <c r="K30" s="12">
        <v>16</v>
      </c>
      <c r="L30" s="40">
        <v>1837</v>
      </c>
      <c r="M30" s="9">
        <f t="shared" si="0"/>
        <v>14.08</v>
      </c>
      <c r="N30" s="9">
        <f t="shared" si="1"/>
        <v>12.128</v>
      </c>
      <c r="O30" s="9">
        <f t="shared" si="2"/>
        <v>10.224</v>
      </c>
      <c r="P30" s="9">
        <f t="shared" si="3"/>
        <v>4.72</v>
      </c>
      <c r="Q30" s="40">
        <v>1837</v>
      </c>
      <c r="R30" s="9">
        <f t="shared" si="4"/>
        <v>1.0929465511324323</v>
      </c>
      <c r="S30" s="9">
        <f t="shared" si="5"/>
        <v>0.9437080293025519</v>
      </c>
      <c r="T30" s="9">
        <f t="shared" si="6"/>
        <v>0.7729290980377151</v>
      </c>
    </row>
    <row r="31" spans="1:20" ht="15">
      <c r="A31" s="40">
        <v>1838</v>
      </c>
      <c r="B31">
        <v>140</v>
      </c>
      <c r="C31">
        <v>131.78</v>
      </c>
      <c r="D31">
        <v>120</v>
      </c>
      <c r="F31" s="15">
        <v>0.811</v>
      </c>
      <c r="G31" s="15">
        <v>0.763</v>
      </c>
      <c r="H31" s="15">
        <v>0.695</v>
      </c>
      <c r="I31" s="15">
        <v>0.322</v>
      </c>
      <c r="K31" s="12">
        <v>15.89</v>
      </c>
      <c r="L31" s="40">
        <v>1838</v>
      </c>
      <c r="M31" s="9">
        <f t="shared" si="0"/>
        <v>12.886790000000001</v>
      </c>
      <c r="N31" s="9">
        <f t="shared" si="1"/>
        <v>12.124070000000001</v>
      </c>
      <c r="O31" s="9">
        <f t="shared" si="2"/>
        <v>11.04355</v>
      </c>
      <c r="P31" s="9">
        <f t="shared" si="3"/>
        <v>5.11658</v>
      </c>
      <c r="Q31" s="40">
        <v>1838</v>
      </c>
      <c r="R31" s="9">
        <f t="shared" si="4"/>
        <v>0.9237165085710046</v>
      </c>
      <c r="S31" s="9">
        <f t="shared" si="5"/>
        <v>0.8627064857400488</v>
      </c>
      <c r="T31" s="9">
        <f t="shared" si="6"/>
        <v>0.7693603000203839</v>
      </c>
    </row>
    <row r="32" spans="1:20" ht="15">
      <c r="A32" s="40">
        <v>1839</v>
      </c>
      <c r="B32">
        <v>136</v>
      </c>
      <c r="C32">
        <v>139.8</v>
      </c>
      <c r="D32">
        <v>125</v>
      </c>
      <c r="F32" s="15">
        <v>0.797</v>
      </c>
      <c r="G32" s="15">
        <v>0.819</v>
      </c>
      <c r="H32" s="15">
        <v>0.732</v>
      </c>
      <c r="I32" s="15">
        <v>0.344</v>
      </c>
      <c r="K32" s="12">
        <v>15.53</v>
      </c>
      <c r="L32" s="40">
        <v>1839</v>
      </c>
      <c r="M32" s="9">
        <f t="shared" si="0"/>
        <v>12.37741</v>
      </c>
      <c r="N32" s="9">
        <f t="shared" si="1"/>
        <v>12.719069999999999</v>
      </c>
      <c r="O32" s="9">
        <f t="shared" si="2"/>
        <v>11.36796</v>
      </c>
      <c r="P32" s="9">
        <f t="shared" si="3"/>
        <v>5.342319999999999</v>
      </c>
      <c r="Q32" s="40">
        <v>1839</v>
      </c>
      <c r="R32" s="9">
        <f t="shared" si="4"/>
        <v>0.8402130214168169</v>
      </c>
      <c r="S32" s="9">
        <f t="shared" si="5"/>
        <v>0.8674424264796711</v>
      </c>
      <c r="T32" s="9">
        <f t="shared" si="6"/>
        <v>0.7551388565879134</v>
      </c>
    </row>
    <row r="33" spans="1:20" ht="15">
      <c r="A33" s="40">
        <v>1840</v>
      </c>
      <c r="B33">
        <v>131.66</v>
      </c>
      <c r="C33">
        <v>130</v>
      </c>
      <c r="D33">
        <v>120</v>
      </c>
      <c r="F33" s="15">
        <v>0.777</v>
      </c>
      <c r="G33" s="15">
        <v>0.767</v>
      </c>
      <c r="H33" s="15">
        <v>0.708</v>
      </c>
      <c r="I33" s="15">
        <v>0.357</v>
      </c>
      <c r="K33" s="12">
        <v>15.59</v>
      </c>
      <c r="L33" s="40">
        <v>1840</v>
      </c>
      <c r="M33" s="9">
        <f t="shared" si="0"/>
        <v>12.113430000000001</v>
      </c>
      <c r="N33" s="9">
        <f t="shared" si="1"/>
        <v>11.95753</v>
      </c>
      <c r="O33" s="9">
        <f t="shared" si="2"/>
        <v>11.03772</v>
      </c>
      <c r="P33" s="9">
        <f t="shared" si="3"/>
        <v>5.56563</v>
      </c>
      <c r="Q33" s="40">
        <v>1840</v>
      </c>
      <c r="R33" s="9">
        <f t="shared" si="4"/>
        <v>0.7777045685880085</v>
      </c>
      <c r="S33" s="9">
        <f t="shared" si="5"/>
        <v>0.7647510195876173</v>
      </c>
      <c r="T33" s="9">
        <f t="shared" si="6"/>
        <v>0.6847083119140808</v>
      </c>
    </row>
    <row r="34" spans="1:20" ht="15">
      <c r="A34" s="41">
        <v>1841</v>
      </c>
      <c r="B34">
        <v>142.6</v>
      </c>
      <c r="C34">
        <v>135</v>
      </c>
      <c r="D34">
        <v>125</v>
      </c>
      <c r="F34" s="15">
        <v>0.838</v>
      </c>
      <c r="G34" s="15">
        <v>0.794</v>
      </c>
      <c r="H34" s="15">
        <v>0.735</v>
      </c>
      <c r="I34" s="15">
        <v>0.367</v>
      </c>
      <c r="K34" s="14">
        <v>15.47</v>
      </c>
      <c r="L34" s="41">
        <v>1841</v>
      </c>
      <c r="M34" s="9">
        <f t="shared" si="0"/>
        <v>12.96386</v>
      </c>
      <c r="N34" s="9">
        <f t="shared" si="1"/>
        <v>12.283180000000002</v>
      </c>
      <c r="O34" s="9">
        <f t="shared" si="2"/>
        <v>11.37045</v>
      </c>
      <c r="P34" s="9">
        <f t="shared" si="3"/>
        <v>5.67749</v>
      </c>
      <c r="Q34" s="41">
        <v>1841</v>
      </c>
      <c r="R34" s="9">
        <f t="shared" si="4"/>
        <v>0.8256562524275128</v>
      </c>
      <c r="S34" s="9">
        <f t="shared" si="5"/>
        <v>0.7717216131925655</v>
      </c>
      <c r="T34" s="9">
        <f t="shared" si="6"/>
        <v>0.6945086511582664</v>
      </c>
    </row>
    <row r="35" spans="1:20" ht="15">
      <c r="A35" s="40">
        <v>1842</v>
      </c>
      <c r="B35">
        <v>80</v>
      </c>
      <c r="C35">
        <v>72.66</v>
      </c>
      <c r="D35">
        <v>65</v>
      </c>
      <c r="F35" s="15">
        <v>0.934</v>
      </c>
      <c r="G35" s="15">
        <v>0.848</v>
      </c>
      <c r="H35" s="15">
        <v>0.759</v>
      </c>
      <c r="I35" s="15">
        <v>0.38</v>
      </c>
      <c r="K35" s="12">
        <v>15.16</v>
      </c>
      <c r="L35" s="40">
        <v>1842</v>
      </c>
      <c r="M35" s="9">
        <f t="shared" si="0"/>
        <v>14.159440000000002</v>
      </c>
      <c r="N35" s="9">
        <f t="shared" si="1"/>
        <v>12.85568</v>
      </c>
      <c r="O35" s="9">
        <f t="shared" si="2"/>
        <v>11.50644</v>
      </c>
      <c r="P35" s="9">
        <f t="shared" si="3"/>
        <v>5.7608</v>
      </c>
      <c r="Q35" s="40">
        <v>1842</v>
      </c>
      <c r="R35" s="9">
        <f t="shared" si="4"/>
        <v>0.8993051855084113</v>
      </c>
      <c r="S35" s="9">
        <f t="shared" si="5"/>
        <v>0.8027093830714715</v>
      </c>
      <c r="T35" s="9">
        <f t="shared" si="6"/>
        <v>0.6918305246751986</v>
      </c>
    </row>
    <row r="36" spans="1:20" ht="15">
      <c r="A36" s="40">
        <v>1843</v>
      </c>
      <c r="B36">
        <v>90</v>
      </c>
      <c r="C36">
        <v>80</v>
      </c>
      <c r="D36">
        <v>67.5</v>
      </c>
      <c r="F36" s="15">
        <v>1.048</v>
      </c>
      <c r="G36" s="15">
        <v>0.931</v>
      </c>
      <c r="H36" s="15">
        <v>0.786</v>
      </c>
      <c r="I36" s="15">
        <v>0.413</v>
      </c>
      <c r="K36" s="12">
        <v>14.78</v>
      </c>
      <c r="L36" s="40">
        <v>1843</v>
      </c>
      <c r="M36" s="9">
        <f t="shared" si="0"/>
        <v>15.48944</v>
      </c>
      <c r="N36" s="9">
        <f t="shared" si="1"/>
        <v>13.76018</v>
      </c>
      <c r="O36" s="9">
        <f t="shared" si="2"/>
        <v>11.61708</v>
      </c>
      <c r="P36" s="9">
        <f t="shared" si="3"/>
        <v>6.104139999999999</v>
      </c>
      <c r="Q36" s="40">
        <v>1843</v>
      </c>
      <c r="R36" s="9">
        <f t="shared" si="4"/>
        <v>0.9311912719199549</v>
      </c>
      <c r="S36" s="9">
        <f t="shared" si="5"/>
        <v>0.8128116843160345</v>
      </c>
      <c r="T36" s="9">
        <f t="shared" si="6"/>
        <v>0.6435091994681739</v>
      </c>
    </row>
    <row r="37" spans="1:20" ht="15">
      <c r="A37" s="40">
        <v>1844</v>
      </c>
      <c r="B37">
        <v>90</v>
      </c>
      <c r="C37">
        <v>81.45</v>
      </c>
      <c r="D37">
        <v>70</v>
      </c>
      <c r="F37" s="15">
        <v>1.048</v>
      </c>
      <c r="G37" s="15">
        <v>0.948</v>
      </c>
      <c r="H37" s="15">
        <v>0.815</v>
      </c>
      <c r="I37" s="15">
        <v>0.399</v>
      </c>
      <c r="K37" s="12">
        <v>14.78</v>
      </c>
      <c r="L37" s="40">
        <v>1844</v>
      </c>
      <c r="M37" s="9">
        <f t="shared" si="0"/>
        <v>15.48944</v>
      </c>
      <c r="N37" s="9">
        <f t="shared" si="1"/>
        <v>14.011439999999999</v>
      </c>
      <c r="O37" s="9">
        <f t="shared" si="2"/>
        <v>12.045699999999998</v>
      </c>
      <c r="P37" s="9">
        <f t="shared" si="3"/>
        <v>5.89722</v>
      </c>
      <c r="Q37" s="40">
        <v>1844</v>
      </c>
      <c r="R37" s="9">
        <f t="shared" si="4"/>
        <v>0.965677447991124</v>
      </c>
      <c r="S37" s="9">
        <f t="shared" si="5"/>
        <v>0.8653930853651582</v>
      </c>
      <c r="T37" s="9">
        <f t="shared" si="6"/>
        <v>0.7142266963509992</v>
      </c>
    </row>
    <row r="38" spans="1:20" ht="15">
      <c r="A38" s="40">
        <v>1845</v>
      </c>
      <c r="B38">
        <v>90</v>
      </c>
      <c r="C38">
        <v>80</v>
      </c>
      <c r="D38">
        <v>63.4</v>
      </c>
      <c r="F38" s="15">
        <v>1.046</v>
      </c>
      <c r="G38" s="15">
        <v>0.93</v>
      </c>
      <c r="H38" s="15">
        <v>0.737</v>
      </c>
      <c r="I38" s="15">
        <v>0.349</v>
      </c>
      <c r="K38" s="12">
        <v>15.06</v>
      </c>
      <c r="L38" s="40">
        <v>1845</v>
      </c>
      <c r="M38" s="9">
        <f t="shared" si="0"/>
        <v>15.75276</v>
      </c>
      <c r="N38" s="9">
        <f t="shared" si="1"/>
        <v>14.0058</v>
      </c>
      <c r="O38" s="9">
        <f t="shared" si="2"/>
        <v>11.09922</v>
      </c>
      <c r="P38" s="9">
        <f t="shared" si="3"/>
        <v>5.25594</v>
      </c>
      <c r="Q38" s="40">
        <v>1845</v>
      </c>
      <c r="R38" s="9">
        <f t="shared" si="4"/>
        <v>1.0976567224224412</v>
      </c>
      <c r="S38" s="9">
        <f t="shared" si="5"/>
        <v>0.9801126639448745</v>
      </c>
      <c r="T38" s="9">
        <f t="shared" si="6"/>
        <v>0.7475159699869094</v>
      </c>
    </row>
    <row r="39" spans="1:20" ht="15">
      <c r="A39" s="40">
        <v>1846</v>
      </c>
      <c r="B39">
        <v>92.5</v>
      </c>
      <c r="C39">
        <v>85.5</v>
      </c>
      <c r="D39">
        <v>74.8</v>
      </c>
      <c r="F39" s="15">
        <v>1.076</v>
      </c>
      <c r="G39" s="15">
        <v>0.994</v>
      </c>
      <c r="H39" s="15">
        <v>0.87</v>
      </c>
      <c r="I39" s="15">
        <v>0.391</v>
      </c>
      <c r="K39" s="12">
        <v>15.04</v>
      </c>
      <c r="L39" s="40">
        <v>1846</v>
      </c>
      <c r="M39" s="9">
        <f t="shared" si="0"/>
        <v>16.183040000000002</v>
      </c>
      <c r="N39" s="9">
        <f t="shared" si="1"/>
        <v>14.94976</v>
      </c>
      <c r="O39" s="9">
        <f t="shared" si="2"/>
        <v>13.0848</v>
      </c>
      <c r="P39" s="9">
        <f t="shared" si="3"/>
        <v>5.88064</v>
      </c>
      <c r="Q39" s="40">
        <v>1846</v>
      </c>
      <c r="R39" s="9">
        <f t="shared" si="4"/>
        <v>1.012298180736364</v>
      </c>
      <c r="S39" s="9">
        <f t="shared" si="5"/>
        <v>0.9330296466712082</v>
      </c>
      <c r="T39" s="9">
        <f t="shared" si="6"/>
        <v>0.7997856516632635</v>
      </c>
    </row>
    <row r="40" spans="1:20" ht="15">
      <c r="A40" s="40">
        <v>1847</v>
      </c>
      <c r="B40">
        <v>90.4</v>
      </c>
      <c r="C40">
        <v>87.5</v>
      </c>
      <c r="D40">
        <v>78</v>
      </c>
      <c r="F40" s="15">
        <v>1.05</v>
      </c>
      <c r="G40" s="15">
        <v>1.017</v>
      </c>
      <c r="H40" s="15">
        <v>0.906</v>
      </c>
      <c r="I40" s="15">
        <v>0.407</v>
      </c>
      <c r="K40" s="12">
        <v>14.8</v>
      </c>
      <c r="L40" s="40">
        <v>1847</v>
      </c>
      <c r="M40" s="9">
        <f t="shared" si="0"/>
        <v>15.540000000000001</v>
      </c>
      <c r="N40" s="9">
        <f t="shared" si="1"/>
        <v>15.051599999999999</v>
      </c>
      <c r="O40" s="9">
        <f t="shared" si="2"/>
        <v>13.408800000000001</v>
      </c>
      <c r="P40" s="9">
        <f t="shared" si="3"/>
        <v>6.0236</v>
      </c>
      <c r="Q40" s="40">
        <v>1847</v>
      </c>
      <c r="R40" s="9">
        <f t="shared" si="4"/>
        <v>0.9477322577089741</v>
      </c>
      <c r="S40" s="9">
        <f t="shared" si="5"/>
        <v>0.9157992106059648</v>
      </c>
      <c r="T40" s="9">
        <f t="shared" si="6"/>
        <v>0.8002261206003844</v>
      </c>
    </row>
    <row r="41" spans="1:20" ht="15">
      <c r="A41" s="40">
        <v>1848</v>
      </c>
      <c r="B41">
        <v>95</v>
      </c>
      <c r="C41">
        <v>90</v>
      </c>
      <c r="D41">
        <v>80</v>
      </c>
      <c r="F41" s="15">
        <v>1.101</v>
      </c>
      <c r="G41" s="15">
        <v>1.043</v>
      </c>
      <c r="H41" s="15">
        <v>0.927</v>
      </c>
      <c r="I41" s="15">
        <v>0.388</v>
      </c>
      <c r="K41" s="12">
        <v>15.01</v>
      </c>
      <c r="L41" s="40">
        <v>1848</v>
      </c>
      <c r="M41" s="9">
        <f t="shared" si="0"/>
        <v>16.52601</v>
      </c>
      <c r="N41" s="9">
        <f t="shared" si="1"/>
        <v>15.655429999999999</v>
      </c>
      <c r="O41" s="9">
        <f t="shared" si="2"/>
        <v>13.91427</v>
      </c>
      <c r="P41" s="9">
        <f t="shared" si="3"/>
        <v>5.82388</v>
      </c>
      <c r="Q41" s="40">
        <v>1848</v>
      </c>
      <c r="R41" s="9">
        <f t="shared" si="4"/>
        <v>1.0429687970994066</v>
      </c>
      <c r="S41" s="9">
        <f t="shared" si="5"/>
        <v>0.9888511153774989</v>
      </c>
      <c r="T41" s="9">
        <f t="shared" si="6"/>
        <v>0.8709482259425817</v>
      </c>
    </row>
    <row r="42" spans="1:20" ht="15">
      <c r="A42" s="41">
        <v>1849</v>
      </c>
      <c r="B42">
        <v>110</v>
      </c>
      <c r="C42">
        <v>90</v>
      </c>
      <c r="D42">
        <v>78</v>
      </c>
      <c r="F42" s="15">
        <v>1.275</v>
      </c>
      <c r="G42" s="15">
        <v>1.043</v>
      </c>
      <c r="H42" s="15">
        <v>0.904</v>
      </c>
      <c r="I42" s="15">
        <v>0.377</v>
      </c>
      <c r="K42" s="14">
        <v>15.01</v>
      </c>
      <c r="L42" s="41">
        <v>1849</v>
      </c>
      <c r="M42" s="9">
        <f t="shared" si="0"/>
        <v>19.137749999999997</v>
      </c>
      <c r="N42" s="9">
        <f t="shared" si="1"/>
        <v>15.655429999999999</v>
      </c>
      <c r="O42" s="9">
        <f t="shared" si="2"/>
        <v>13.56904</v>
      </c>
      <c r="P42" s="9">
        <f t="shared" si="3"/>
        <v>5.65877</v>
      </c>
      <c r="Q42" s="41">
        <v>1849</v>
      </c>
      <c r="R42" s="9">
        <f t="shared" si="4"/>
        <v>1.2184562701445156</v>
      </c>
      <c r="S42" s="9">
        <f t="shared" si="5"/>
        <v>1.0176112675527618</v>
      </c>
      <c r="T42" s="9">
        <f t="shared" si="6"/>
        <v>0.8745841729441657</v>
      </c>
    </row>
    <row r="43" spans="1:20" ht="15">
      <c r="A43" s="40">
        <v>1850</v>
      </c>
      <c r="B43">
        <v>98</v>
      </c>
      <c r="C43">
        <v>97.5</v>
      </c>
      <c r="D43">
        <v>80</v>
      </c>
      <c r="F43" s="15">
        <v>1.135</v>
      </c>
      <c r="G43" s="15">
        <v>1.129</v>
      </c>
      <c r="H43" s="15">
        <v>0.926</v>
      </c>
      <c r="I43" s="15">
        <v>0.434</v>
      </c>
      <c r="K43" s="12">
        <v>15.2</v>
      </c>
      <c r="L43" s="40">
        <v>1850</v>
      </c>
      <c r="M43" s="9">
        <f t="shared" si="0"/>
        <v>17.252</v>
      </c>
      <c r="N43" s="9">
        <f t="shared" si="1"/>
        <v>17.1608</v>
      </c>
      <c r="O43" s="9">
        <f t="shared" si="2"/>
        <v>14.0752</v>
      </c>
      <c r="P43" s="9">
        <f t="shared" si="3"/>
        <v>6.5968</v>
      </c>
      <c r="Q43" s="40">
        <v>1850</v>
      </c>
      <c r="R43" s="9">
        <f t="shared" si="4"/>
        <v>0.9613433958150981</v>
      </c>
      <c r="S43" s="9">
        <f t="shared" si="5"/>
        <v>0.9560430300492571</v>
      </c>
      <c r="T43" s="9">
        <f t="shared" si="6"/>
        <v>0.7578297005457746</v>
      </c>
    </row>
    <row r="44" spans="1:20" ht="15">
      <c r="A44" s="40">
        <v>1851</v>
      </c>
      <c r="B44">
        <v>104.75</v>
      </c>
      <c r="C44">
        <v>102.75</v>
      </c>
      <c r="D44">
        <v>81.6</v>
      </c>
      <c r="F44" s="15">
        <v>1.212</v>
      </c>
      <c r="G44" s="15">
        <v>1.189</v>
      </c>
      <c r="H44" s="15">
        <v>0.944</v>
      </c>
      <c r="I44" s="15">
        <v>0.434</v>
      </c>
      <c r="K44" s="12">
        <v>15.12</v>
      </c>
      <c r="L44" s="40">
        <v>1851</v>
      </c>
      <c r="M44" s="9">
        <f t="shared" si="0"/>
        <v>18.325439999999997</v>
      </c>
      <c r="N44" s="9">
        <f t="shared" si="1"/>
        <v>17.97768</v>
      </c>
      <c r="O44" s="9">
        <f t="shared" si="2"/>
        <v>14.273279999999998</v>
      </c>
      <c r="P44" s="9">
        <f t="shared" si="3"/>
        <v>6.56208</v>
      </c>
      <c r="Q44" s="40">
        <v>1851</v>
      </c>
      <c r="R44" s="9">
        <f t="shared" si="4"/>
        <v>1.0269826325288547</v>
      </c>
      <c r="S44" s="9">
        <f t="shared" si="5"/>
        <v>1.007823362590377</v>
      </c>
      <c r="T44" s="9">
        <f t="shared" si="6"/>
        <v>0.7770816320450958</v>
      </c>
    </row>
    <row r="45" spans="1:20" ht="15">
      <c r="A45" s="40">
        <v>1852</v>
      </c>
      <c r="B45">
        <v>103.15</v>
      </c>
      <c r="C45">
        <v>102.5</v>
      </c>
      <c r="D45">
        <v>88.7</v>
      </c>
      <c r="F45" s="15">
        <v>1.194</v>
      </c>
      <c r="G45" s="15">
        <v>1.187</v>
      </c>
      <c r="H45" s="15">
        <v>1.027</v>
      </c>
      <c r="I45" s="15">
        <v>0.441</v>
      </c>
      <c r="K45" s="12">
        <v>14.94</v>
      </c>
      <c r="L45" s="40">
        <v>1852</v>
      </c>
      <c r="M45" s="9">
        <f t="shared" si="0"/>
        <v>17.838359999999998</v>
      </c>
      <c r="N45" s="9">
        <f t="shared" si="1"/>
        <v>17.73378</v>
      </c>
      <c r="O45" s="9">
        <f t="shared" si="2"/>
        <v>15.343379999999998</v>
      </c>
      <c r="P45" s="9">
        <f t="shared" si="3"/>
        <v>6.58854</v>
      </c>
      <c r="Q45" s="40">
        <v>1852</v>
      </c>
      <c r="R45" s="9">
        <f t="shared" si="4"/>
        <v>0.9960194185057012</v>
      </c>
      <c r="S45" s="9">
        <f t="shared" si="5"/>
        <v>0.9901395191628221</v>
      </c>
      <c r="T45" s="9">
        <f t="shared" si="6"/>
        <v>0.8453523344817122</v>
      </c>
    </row>
    <row r="46" spans="1:20" ht="15">
      <c r="A46" s="40">
        <v>1853</v>
      </c>
      <c r="B46">
        <v>106</v>
      </c>
      <c r="C46">
        <v>101.4</v>
      </c>
      <c r="D46">
        <v>70.4</v>
      </c>
      <c r="F46" s="15">
        <v>1.225</v>
      </c>
      <c r="G46" s="15">
        <v>1.172</v>
      </c>
      <c r="H46" s="15">
        <v>0.814</v>
      </c>
      <c r="I46" s="15">
        <v>0.449</v>
      </c>
      <c r="K46" s="12">
        <v>14.7</v>
      </c>
      <c r="L46" s="40">
        <v>1853</v>
      </c>
      <c r="M46" s="9">
        <f t="shared" si="0"/>
        <v>18.0075</v>
      </c>
      <c r="N46" s="9">
        <f t="shared" si="1"/>
        <v>17.228399999999997</v>
      </c>
      <c r="O46" s="9">
        <f t="shared" si="2"/>
        <v>11.965799999999998</v>
      </c>
      <c r="P46" s="9">
        <f t="shared" si="3"/>
        <v>6.6003</v>
      </c>
      <c r="Q46" s="40">
        <v>1853</v>
      </c>
      <c r="R46" s="9">
        <f t="shared" si="4"/>
        <v>1.0036732352365731</v>
      </c>
      <c r="S46" s="9">
        <f t="shared" si="5"/>
        <v>0.9594440823947036</v>
      </c>
      <c r="T46" s="9">
        <f t="shared" si="6"/>
        <v>0.5949374782602859</v>
      </c>
    </row>
    <row r="47" spans="1:20" ht="15">
      <c r="A47" s="40">
        <v>1854</v>
      </c>
      <c r="B47">
        <v>99.6</v>
      </c>
      <c r="C47">
        <v>108.66</v>
      </c>
      <c r="D47">
        <v>68.25</v>
      </c>
      <c r="F47" s="15">
        <v>1.146</v>
      </c>
      <c r="G47" s="15">
        <v>1.251</v>
      </c>
      <c r="H47" s="15">
        <v>0.785</v>
      </c>
      <c r="I47" s="15">
        <v>0.44</v>
      </c>
      <c r="K47" s="12">
        <v>14.6</v>
      </c>
      <c r="L47" s="40">
        <v>1854</v>
      </c>
      <c r="M47" s="9">
        <f t="shared" si="0"/>
        <v>16.731599999999997</v>
      </c>
      <c r="N47" s="9">
        <f t="shared" si="1"/>
        <v>18.264599999999998</v>
      </c>
      <c r="O47" s="9">
        <f t="shared" si="2"/>
        <v>11.461</v>
      </c>
      <c r="P47" s="9">
        <f t="shared" si="3"/>
        <v>6.4239999999999995</v>
      </c>
      <c r="Q47" s="40">
        <v>1854</v>
      </c>
      <c r="R47" s="9">
        <f t="shared" si="4"/>
        <v>0.9572581703623778</v>
      </c>
      <c r="S47" s="9">
        <f t="shared" si="5"/>
        <v>1.0449237835546044</v>
      </c>
      <c r="T47" s="9">
        <f t="shared" si="6"/>
        <v>0.5789089908701016</v>
      </c>
    </row>
    <row r="48" spans="1:20" ht="15">
      <c r="A48" s="40">
        <v>1855</v>
      </c>
      <c r="B48">
        <v>120</v>
      </c>
      <c r="C48">
        <v>98.51</v>
      </c>
      <c r="D48">
        <v>67.4</v>
      </c>
      <c r="F48" s="15">
        <v>1.34</v>
      </c>
      <c r="G48" s="15">
        <v>1.1</v>
      </c>
      <c r="H48" s="15">
        <v>0.753</v>
      </c>
      <c r="I48" s="15">
        <v>0.445</v>
      </c>
      <c r="K48" s="12">
        <v>15.04</v>
      </c>
      <c r="L48" s="40">
        <v>1855</v>
      </c>
      <c r="M48" s="9">
        <f t="shared" si="0"/>
        <v>20.1536</v>
      </c>
      <c r="N48" s="9">
        <f t="shared" si="1"/>
        <v>16.544</v>
      </c>
      <c r="O48" s="9">
        <f t="shared" si="2"/>
        <v>11.32512</v>
      </c>
      <c r="P48" s="9">
        <f t="shared" si="3"/>
        <v>6.6928</v>
      </c>
      <c r="Q48" s="40">
        <v>1855</v>
      </c>
      <c r="R48" s="9">
        <f t="shared" si="4"/>
        <v>1.1023506107787169</v>
      </c>
      <c r="S48" s="9">
        <f t="shared" si="5"/>
        <v>0.9049911766202217</v>
      </c>
      <c r="T48" s="9">
        <f t="shared" si="6"/>
        <v>0.5259909456336533</v>
      </c>
    </row>
    <row r="49" spans="1:20" ht="15">
      <c r="A49" s="40">
        <v>1856</v>
      </c>
      <c r="B49">
        <v>108.4</v>
      </c>
      <c r="C49">
        <v>108.5</v>
      </c>
      <c r="D49">
        <v>81.3</v>
      </c>
      <c r="F49" s="15">
        <v>1.239</v>
      </c>
      <c r="G49" s="15">
        <v>1.24</v>
      </c>
      <c r="H49" s="15">
        <v>0.929</v>
      </c>
      <c r="I49" s="15">
        <v>0.429</v>
      </c>
      <c r="K49" s="12">
        <v>15.4</v>
      </c>
      <c r="L49" s="40">
        <v>1856</v>
      </c>
      <c r="M49" s="9">
        <f t="shared" si="0"/>
        <v>19.0806</v>
      </c>
      <c r="N49" s="9">
        <f t="shared" si="1"/>
        <v>19.096</v>
      </c>
      <c r="O49" s="9">
        <f t="shared" si="2"/>
        <v>14.306600000000001</v>
      </c>
      <c r="P49" s="9">
        <f t="shared" si="3"/>
        <v>6.6066</v>
      </c>
      <c r="Q49" s="40">
        <v>1856</v>
      </c>
      <c r="R49" s="9">
        <f t="shared" si="4"/>
        <v>1.0606029627011253</v>
      </c>
      <c r="S49" s="9">
        <f t="shared" si="5"/>
        <v>1.0614097396710656</v>
      </c>
      <c r="T49" s="9">
        <f t="shared" si="6"/>
        <v>0.7726518198858215</v>
      </c>
    </row>
    <row r="50" spans="1:20" ht="15">
      <c r="A50" s="40">
        <v>1857</v>
      </c>
      <c r="B50">
        <v>125</v>
      </c>
      <c r="C50">
        <v>105</v>
      </c>
      <c r="D50">
        <v>85</v>
      </c>
      <c r="F50" s="15">
        <v>1.421</v>
      </c>
      <c r="G50" s="15">
        <v>1.194</v>
      </c>
      <c r="H50" s="15">
        <v>0.966</v>
      </c>
      <c r="I50" s="15">
        <v>0.472</v>
      </c>
      <c r="K50" s="12">
        <v>15.22</v>
      </c>
      <c r="L50" s="40">
        <v>1857</v>
      </c>
      <c r="M50" s="9">
        <f t="shared" si="0"/>
        <v>21.62762</v>
      </c>
      <c r="N50" s="9">
        <f t="shared" si="1"/>
        <v>18.17268</v>
      </c>
      <c r="O50" s="9">
        <f t="shared" si="2"/>
        <v>14.70252</v>
      </c>
      <c r="P50" s="9">
        <f t="shared" si="3"/>
        <v>7.18384</v>
      </c>
      <c r="Q50" s="40">
        <v>1857</v>
      </c>
      <c r="R50" s="9">
        <f t="shared" si="4"/>
        <v>1.1021371425115454</v>
      </c>
      <c r="S50" s="9">
        <f t="shared" si="5"/>
        <v>0.9280853083669921</v>
      </c>
      <c r="T50" s="9">
        <f t="shared" si="6"/>
        <v>0.7161848486269626</v>
      </c>
    </row>
    <row r="51" spans="1:20" ht="15">
      <c r="A51" s="40">
        <v>1858</v>
      </c>
      <c r="B51">
        <v>106</v>
      </c>
      <c r="C51">
        <v>104</v>
      </c>
      <c r="D51">
        <v>80</v>
      </c>
      <c r="F51" s="15">
        <v>1.175</v>
      </c>
      <c r="G51" s="15">
        <v>1.153</v>
      </c>
      <c r="H51" s="15">
        <v>0.887</v>
      </c>
      <c r="I51" s="15">
        <v>0.429</v>
      </c>
      <c r="K51" s="12">
        <v>15.15</v>
      </c>
      <c r="L51" s="40">
        <v>1858</v>
      </c>
      <c r="M51" s="9">
        <f t="shared" si="0"/>
        <v>17.80125</v>
      </c>
      <c r="N51" s="9">
        <f t="shared" si="1"/>
        <v>17.467950000000002</v>
      </c>
      <c r="O51" s="9">
        <f t="shared" si="2"/>
        <v>13.43805</v>
      </c>
      <c r="P51" s="9">
        <f t="shared" si="3"/>
        <v>6.49935</v>
      </c>
      <c r="Q51" s="40">
        <v>1858</v>
      </c>
      <c r="R51" s="9">
        <f t="shared" si="4"/>
        <v>1.0075665076502422</v>
      </c>
      <c r="S51" s="9">
        <f t="shared" si="5"/>
        <v>0.9886656013410423</v>
      </c>
      <c r="T51" s="9">
        <f t="shared" si="6"/>
        <v>0.7263880633815626</v>
      </c>
    </row>
    <row r="52" spans="1:20" ht="15">
      <c r="A52" s="40">
        <v>1859</v>
      </c>
      <c r="B52">
        <v>104</v>
      </c>
      <c r="C52">
        <v>99.85</v>
      </c>
      <c r="D52">
        <v>75</v>
      </c>
      <c r="F52" s="15">
        <v>1.133</v>
      </c>
      <c r="G52" s="15">
        <v>1.087</v>
      </c>
      <c r="H52" s="15">
        <v>0.817</v>
      </c>
      <c r="I52" s="15">
        <v>0.444</v>
      </c>
      <c r="K52" s="12">
        <v>15.06</v>
      </c>
      <c r="L52" s="40">
        <v>1859</v>
      </c>
      <c r="M52" s="9">
        <f t="shared" si="0"/>
        <v>17.06298</v>
      </c>
      <c r="N52" s="9">
        <f t="shared" si="1"/>
        <v>16.37022</v>
      </c>
      <c r="O52" s="9">
        <f t="shared" si="2"/>
        <v>12.30402</v>
      </c>
      <c r="P52" s="9">
        <f t="shared" si="3"/>
        <v>6.686640000000001</v>
      </c>
      <c r="Q52" s="40">
        <v>1859</v>
      </c>
      <c r="R52" s="9">
        <f t="shared" si="4"/>
        <v>0.9367996985957815</v>
      </c>
      <c r="S52" s="9">
        <f t="shared" si="5"/>
        <v>0.8953523246889846</v>
      </c>
      <c r="T52" s="9">
        <f t="shared" si="6"/>
        <v>0.6098145324277779</v>
      </c>
    </row>
    <row r="53" spans="1:20" ht="15">
      <c r="A53" s="40">
        <v>1860</v>
      </c>
      <c r="B53">
        <v>107</v>
      </c>
      <c r="C53">
        <v>105.4</v>
      </c>
      <c r="D53">
        <v>80</v>
      </c>
      <c r="F53" s="15">
        <v>1.167</v>
      </c>
      <c r="G53" s="15">
        <v>1.15</v>
      </c>
      <c r="H53" s="15">
        <v>0.873</v>
      </c>
      <c r="I53" s="15">
        <v>0.467</v>
      </c>
      <c r="K53" s="12">
        <v>15.31</v>
      </c>
      <c r="L53" s="40">
        <v>1860</v>
      </c>
      <c r="M53" s="9">
        <f t="shared" si="0"/>
        <v>17.866770000000002</v>
      </c>
      <c r="N53" s="9">
        <f t="shared" si="1"/>
        <v>17.6065</v>
      </c>
      <c r="O53" s="9">
        <f t="shared" si="2"/>
        <v>13.365630000000001</v>
      </c>
      <c r="P53" s="9">
        <f t="shared" si="3"/>
        <v>7.149770000000001</v>
      </c>
      <c r="Q53" s="40">
        <v>1860</v>
      </c>
      <c r="R53" s="9">
        <f t="shared" si="4"/>
        <v>0.9158623746176586</v>
      </c>
      <c r="S53" s="9">
        <f t="shared" si="5"/>
        <v>0.9011879636883983</v>
      </c>
      <c r="T53" s="9">
        <f t="shared" si="6"/>
        <v>0.6256062981707048</v>
      </c>
    </row>
    <row r="54" spans="1:20" ht="15">
      <c r="A54" s="40">
        <v>1861</v>
      </c>
      <c r="B54">
        <v>108.8</v>
      </c>
      <c r="C54">
        <v>110.7</v>
      </c>
      <c r="D54">
        <v>90</v>
      </c>
      <c r="F54" s="15">
        <v>1.174</v>
      </c>
      <c r="G54" s="15">
        <v>1.194</v>
      </c>
      <c r="H54" s="15">
        <v>0.971</v>
      </c>
      <c r="I54" s="15">
        <v>0.469</v>
      </c>
      <c r="K54" s="12">
        <v>14.92</v>
      </c>
      <c r="L54" s="40">
        <v>1861</v>
      </c>
      <c r="M54" s="9">
        <f t="shared" si="0"/>
        <v>17.51608</v>
      </c>
      <c r="N54" s="9">
        <f t="shared" si="1"/>
        <v>17.81448</v>
      </c>
      <c r="O54" s="9">
        <f t="shared" si="2"/>
        <v>14.48732</v>
      </c>
      <c r="P54" s="9">
        <f t="shared" si="3"/>
        <v>6.9974799999999995</v>
      </c>
      <c r="Q54" s="40">
        <v>1861</v>
      </c>
      <c r="R54" s="9">
        <f t="shared" si="4"/>
        <v>0.9175692319417623</v>
      </c>
      <c r="S54" s="9">
        <f t="shared" si="5"/>
        <v>0.934461525506268</v>
      </c>
      <c r="T54" s="9">
        <f t="shared" si="6"/>
        <v>0.7277236998450456</v>
      </c>
    </row>
    <row r="55" spans="1:20" ht="15">
      <c r="A55" s="40">
        <v>1862</v>
      </c>
      <c r="B55">
        <v>106</v>
      </c>
      <c r="C55">
        <v>108.4</v>
      </c>
      <c r="D55">
        <v>87.5</v>
      </c>
      <c r="F55" s="15">
        <v>1.153</v>
      </c>
      <c r="G55" s="15">
        <v>1.179</v>
      </c>
      <c r="H55" s="15">
        <v>0.952</v>
      </c>
      <c r="I55" s="15">
        <v>0.481</v>
      </c>
      <c r="K55" s="12">
        <v>15.44</v>
      </c>
      <c r="L55" s="40">
        <v>1862</v>
      </c>
      <c r="M55" s="9">
        <f t="shared" si="0"/>
        <v>17.802319999999998</v>
      </c>
      <c r="N55" s="9">
        <f t="shared" si="1"/>
        <v>18.20376</v>
      </c>
      <c r="O55" s="9">
        <f t="shared" si="2"/>
        <v>14.698879999999999</v>
      </c>
      <c r="P55" s="9">
        <f t="shared" si="3"/>
        <v>7.42664</v>
      </c>
      <c r="Q55" s="40">
        <v>1862</v>
      </c>
      <c r="R55" s="9">
        <f t="shared" si="4"/>
        <v>0.8742552501632977</v>
      </c>
      <c r="S55" s="9">
        <f t="shared" si="5"/>
        <v>0.8965546304316098</v>
      </c>
      <c r="T55" s="9">
        <f t="shared" si="6"/>
        <v>0.6826977646856041</v>
      </c>
    </row>
    <row r="56" spans="1:20" ht="15">
      <c r="A56" s="40">
        <v>1863</v>
      </c>
      <c r="B56">
        <v>111.5</v>
      </c>
      <c r="C56">
        <v>109.12</v>
      </c>
      <c r="D56">
        <v>880</v>
      </c>
      <c r="F56" s="15">
        <v>1.205</v>
      </c>
      <c r="G56" s="15">
        <v>1.18</v>
      </c>
      <c r="H56" s="15">
        <v>0.865</v>
      </c>
      <c r="I56" s="15">
        <v>0.492</v>
      </c>
      <c r="K56" s="12">
        <v>15.73</v>
      </c>
      <c r="L56" s="40">
        <v>1863</v>
      </c>
      <c r="M56" s="9">
        <f t="shared" si="0"/>
        <v>18.95465</v>
      </c>
      <c r="N56" s="9">
        <f t="shared" si="1"/>
        <v>18.5614</v>
      </c>
      <c r="O56" s="9">
        <f t="shared" si="2"/>
        <v>13.60645</v>
      </c>
      <c r="P56" s="9">
        <f t="shared" si="3"/>
        <v>7.73916</v>
      </c>
      <c r="Q56" s="40">
        <v>1863</v>
      </c>
      <c r="R56" s="9">
        <f t="shared" si="4"/>
        <v>0.8957561294324473</v>
      </c>
      <c r="S56" s="9">
        <f t="shared" si="5"/>
        <v>0.8747910009674024</v>
      </c>
      <c r="T56" s="9">
        <f t="shared" si="6"/>
        <v>0.5642507904395713</v>
      </c>
    </row>
    <row r="57" spans="1:20" ht="15">
      <c r="A57" s="40">
        <v>1864</v>
      </c>
      <c r="B57">
        <v>100</v>
      </c>
      <c r="C57">
        <v>105</v>
      </c>
      <c r="D57">
        <v>77.45</v>
      </c>
      <c r="F57" s="15">
        <v>1.07</v>
      </c>
      <c r="G57" s="15">
        <v>1.123</v>
      </c>
      <c r="H57" s="15">
        <v>0.829</v>
      </c>
      <c r="I57" s="15">
        <v>0.474</v>
      </c>
      <c r="K57" s="12">
        <v>14.11</v>
      </c>
      <c r="L57" s="40">
        <v>1864</v>
      </c>
      <c r="M57" s="9">
        <f t="shared" si="0"/>
        <v>15.0977</v>
      </c>
      <c r="N57" s="9">
        <f t="shared" si="1"/>
        <v>15.84553</v>
      </c>
      <c r="O57" s="9">
        <f t="shared" si="2"/>
        <v>11.697189999999999</v>
      </c>
      <c r="P57" s="9">
        <f t="shared" si="3"/>
        <v>6.68814</v>
      </c>
      <c r="Q57" s="40">
        <v>1864</v>
      </c>
      <c r="R57" s="9">
        <f t="shared" si="4"/>
        <v>0.8142066057608754</v>
      </c>
      <c r="S57" s="9">
        <f t="shared" si="5"/>
        <v>0.8625516330433667</v>
      </c>
      <c r="T57" s="9">
        <f t="shared" si="6"/>
        <v>0.5590128334402183</v>
      </c>
    </row>
    <row r="58" spans="1:20" ht="15">
      <c r="A58" s="40">
        <v>1865</v>
      </c>
      <c r="B58">
        <v>98.6</v>
      </c>
      <c r="C58">
        <v>103.5</v>
      </c>
      <c r="D58">
        <v>82.6</v>
      </c>
      <c r="F58" s="15">
        <v>1.023</v>
      </c>
      <c r="G58" s="15">
        <v>1.074</v>
      </c>
      <c r="H58" s="15">
        <v>0.857</v>
      </c>
      <c r="I58" s="15">
        <v>0.454</v>
      </c>
      <c r="K58" s="12">
        <v>14.07</v>
      </c>
      <c r="L58" s="40">
        <v>1865</v>
      </c>
      <c r="M58" s="9">
        <f t="shared" si="0"/>
        <v>14.393609999999999</v>
      </c>
      <c r="N58" s="9">
        <f t="shared" si="1"/>
        <v>15.111180000000001</v>
      </c>
      <c r="O58" s="9">
        <f t="shared" si="2"/>
        <v>12.05799</v>
      </c>
      <c r="P58" s="9">
        <f t="shared" si="3"/>
        <v>6.38778</v>
      </c>
      <c r="Q58" s="40">
        <v>1865</v>
      </c>
      <c r="R58" s="9">
        <f t="shared" si="4"/>
        <v>0.8123975679102784</v>
      </c>
      <c r="S58" s="9">
        <f t="shared" si="5"/>
        <v>0.861048077027462</v>
      </c>
      <c r="T58" s="9">
        <f t="shared" si="6"/>
        <v>0.6353407205564318</v>
      </c>
    </row>
    <row r="59" spans="1:20" ht="15">
      <c r="A59" s="40">
        <v>1866</v>
      </c>
      <c r="B59">
        <v>195.5</v>
      </c>
      <c r="C59">
        <v>102.5</v>
      </c>
      <c r="D59">
        <v>81.5</v>
      </c>
      <c r="F59" s="15">
        <v>0.912</v>
      </c>
      <c r="G59" s="15">
        <v>0.979</v>
      </c>
      <c r="H59" s="15">
        <v>0.778</v>
      </c>
      <c r="I59" s="15">
        <v>0.406</v>
      </c>
      <c r="K59" s="12">
        <v>14.55</v>
      </c>
      <c r="L59" s="40">
        <v>1866</v>
      </c>
      <c r="M59" s="9">
        <f t="shared" si="0"/>
        <v>13.2696</v>
      </c>
      <c r="N59" s="9">
        <f t="shared" si="1"/>
        <v>14.24445</v>
      </c>
      <c r="O59" s="9">
        <f t="shared" si="2"/>
        <v>11.3199</v>
      </c>
      <c r="P59" s="9">
        <f t="shared" si="3"/>
        <v>5.907300000000001</v>
      </c>
      <c r="Q59" s="40">
        <v>1866</v>
      </c>
      <c r="R59" s="9">
        <f t="shared" si="4"/>
        <v>0.8092868304725985</v>
      </c>
      <c r="S59" s="9">
        <f t="shared" si="5"/>
        <v>0.8801784829287775</v>
      </c>
      <c r="T59" s="9">
        <f t="shared" si="6"/>
        <v>0.6503733645766588</v>
      </c>
    </row>
    <row r="60" spans="1:20" ht="15">
      <c r="A60" s="40">
        <v>1867</v>
      </c>
      <c r="B60">
        <v>95.3</v>
      </c>
      <c r="C60">
        <v>101.4</v>
      </c>
      <c r="D60">
        <v>80.35</v>
      </c>
      <c r="F60" s="15">
        <v>0.907</v>
      </c>
      <c r="G60" s="15">
        <v>0.965</v>
      </c>
      <c r="H60" s="15">
        <v>0.765</v>
      </c>
      <c r="I60" s="15">
        <v>0.386</v>
      </c>
      <c r="K60" s="12">
        <v>16.07</v>
      </c>
      <c r="L60" s="40">
        <v>1867</v>
      </c>
      <c r="M60" s="9">
        <f t="shared" si="0"/>
        <v>14.57549</v>
      </c>
      <c r="N60" s="9">
        <f t="shared" si="1"/>
        <v>15.50755</v>
      </c>
      <c r="O60" s="9">
        <f t="shared" si="2"/>
        <v>12.29355</v>
      </c>
      <c r="P60" s="9">
        <f t="shared" si="3"/>
        <v>6.20302</v>
      </c>
      <c r="Q60" s="40">
        <v>1867</v>
      </c>
      <c r="R60" s="9">
        <f t="shared" si="4"/>
        <v>0.8543050806503057</v>
      </c>
      <c r="S60" s="9">
        <f t="shared" si="5"/>
        <v>0.9162907318741551</v>
      </c>
      <c r="T60" s="9">
        <f t="shared" si="6"/>
        <v>0.6840384643617049</v>
      </c>
    </row>
    <row r="61" spans="1:20" ht="15">
      <c r="A61" s="40">
        <v>1868</v>
      </c>
      <c r="B61">
        <v>97.6</v>
      </c>
      <c r="C61">
        <v>109.6</v>
      </c>
      <c r="D61">
        <v>79.6</v>
      </c>
      <c r="F61" s="15">
        <v>0.974</v>
      </c>
      <c r="G61" s="15">
        <v>1.094</v>
      </c>
      <c r="H61" s="15">
        <v>0.794</v>
      </c>
      <c r="I61" s="15">
        <v>0.367</v>
      </c>
      <c r="K61" s="12">
        <v>15.43</v>
      </c>
      <c r="L61" s="40">
        <v>1868</v>
      </c>
      <c r="M61" s="9">
        <f t="shared" si="0"/>
        <v>15.02882</v>
      </c>
      <c r="N61" s="9">
        <f t="shared" si="1"/>
        <v>16.88042</v>
      </c>
      <c r="O61" s="9">
        <f t="shared" si="2"/>
        <v>12.25142</v>
      </c>
      <c r="P61" s="9">
        <f t="shared" si="3"/>
        <v>5.6628099999999995</v>
      </c>
      <c r="Q61" s="40">
        <v>1868</v>
      </c>
      <c r="R61" s="9">
        <f t="shared" si="4"/>
        <v>0.976049455587965</v>
      </c>
      <c r="S61" s="9">
        <f t="shared" si="5"/>
        <v>1.0922341349273563</v>
      </c>
      <c r="T61" s="9">
        <f t="shared" si="6"/>
        <v>0.7717216131925655</v>
      </c>
    </row>
    <row r="62" spans="1:20" ht="15">
      <c r="A62" s="40">
        <v>1869</v>
      </c>
      <c r="B62">
        <v>112.4</v>
      </c>
      <c r="C62">
        <v>110.4</v>
      </c>
      <c r="D62">
        <v>77.5</v>
      </c>
      <c r="F62" s="15">
        <v>1.045</v>
      </c>
      <c r="G62" s="15">
        <v>1.027</v>
      </c>
      <c r="H62" s="15">
        <v>0.721</v>
      </c>
      <c r="I62" s="15">
        <v>0.44</v>
      </c>
      <c r="K62" s="12">
        <v>15.38</v>
      </c>
      <c r="L62" s="40">
        <v>1869</v>
      </c>
      <c r="M62" s="9">
        <f t="shared" si="0"/>
        <v>16.0721</v>
      </c>
      <c r="N62" s="9">
        <f t="shared" si="1"/>
        <v>15.795259999999999</v>
      </c>
      <c r="O62" s="9">
        <f t="shared" si="2"/>
        <v>11.08898</v>
      </c>
      <c r="P62" s="9">
        <f t="shared" si="3"/>
        <v>6.767200000000001</v>
      </c>
      <c r="Q62" s="40">
        <v>1869</v>
      </c>
      <c r="R62" s="9">
        <f t="shared" si="4"/>
        <v>0.8649974374866043</v>
      </c>
      <c r="S62" s="9">
        <f t="shared" si="5"/>
        <v>0.8476224830162512</v>
      </c>
      <c r="T62" s="9">
        <f t="shared" si="6"/>
        <v>0.4938644103726421</v>
      </c>
    </row>
    <row r="63" spans="1:20" ht="15">
      <c r="A63" s="40">
        <v>1870</v>
      </c>
      <c r="B63">
        <v>126.15</v>
      </c>
      <c r="C63">
        <v>113.1</v>
      </c>
      <c r="D63">
        <v>85</v>
      </c>
      <c r="F63" s="15">
        <v>1.139</v>
      </c>
      <c r="G63" s="15">
        <v>1.021</v>
      </c>
      <c r="H63" s="15">
        <v>0.768</v>
      </c>
      <c r="I63" s="15">
        <v>0.434</v>
      </c>
      <c r="K63" s="12">
        <v>15.72</v>
      </c>
      <c r="L63" s="40">
        <v>1870</v>
      </c>
      <c r="M63" s="9">
        <f t="shared" si="0"/>
        <v>17.90508</v>
      </c>
      <c r="N63" s="9">
        <f t="shared" si="1"/>
        <v>16.05012</v>
      </c>
      <c r="O63" s="9">
        <f t="shared" si="2"/>
        <v>12.07296</v>
      </c>
      <c r="P63" s="9">
        <f t="shared" si="3"/>
        <v>6.8224800000000005</v>
      </c>
      <c r="Q63" s="40">
        <v>1870</v>
      </c>
      <c r="R63" s="9">
        <f t="shared" si="4"/>
        <v>0.9648614293467773</v>
      </c>
      <c r="S63" s="9">
        <f t="shared" si="5"/>
        <v>0.8554932840642606</v>
      </c>
      <c r="T63" s="9">
        <f t="shared" si="6"/>
        <v>0.5707451990472673</v>
      </c>
    </row>
    <row r="64" spans="1:20" ht="15">
      <c r="A64" s="40">
        <v>1871</v>
      </c>
      <c r="B64">
        <v>135</v>
      </c>
      <c r="C64">
        <v>113.75</v>
      </c>
      <c r="D64">
        <v>83.75</v>
      </c>
      <c r="F64" s="15">
        <v>1.305</v>
      </c>
      <c r="G64" s="15">
        <v>1.1</v>
      </c>
      <c r="H64" s="15">
        <v>0.81</v>
      </c>
      <c r="I64" s="15">
        <v>0.483</v>
      </c>
      <c r="K64" s="12">
        <v>15.41</v>
      </c>
      <c r="L64" s="40">
        <v>1871</v>
      </c>
      <c r="M64" s="9">
        <f t="shared" si="0"/>
        <v>20.110049999999998</v>
      </c>
      <c r="N64" s="9">
        <f t="shared" si="1"/>
        <v>16.951</v>
      </c>
      <c r="O64" s="9">
        <f t="shared" si="2"/>
        <v>12.4821</v>
      </c>
      <c r="P64" s="9">
        <f t="shared" si="3"/>
        <v>7.44303</v>
      </c>
      <c r="Q64" s="40">
        <v>1871</v>
      </c>
      <c r="R64" s="9">
        <f t="shared" si="4"/>
        <v>0.9939416661042209</v>
      </c>
      <c r="S64" s="9">
        <f t="shared" si="5"/>
        <v>0.8230488051338893</v>
      </c>
      <c r="T64" s="9">
        <f t="shared" si="6"/>
        <v>0.5170175940139118</v>
      </c>
    </row>
    <row r="65" spans="1:20" ht="15">
      <c r="A65" s="40">
        <v>1872</v>
      </c>
      <c r="B65">
        <v>135</v>
      </c>
      <c r="C65">
        <v>110.5</v>
      </c>
      <c r="D65">
        <v>85</v>
      </c>
      <c r="F65" s="15">
        <v>1.34</v>
      </c>
      <c r="G65" s="15">
        <v>1.097</v>
      </c>
      <c r="H65" s="15">
        <v>0.844</v>
      </c>
      <c r="I65" s="15">
        <v>0.534</v>
      </c>
      <c r="K65" s="12">
        <v>15.41</v>
      </c>
      <c r="L65" s="40">
        <v>1872</v>
      </c>
      <c r="M65" s="9">
        <f t="shared" si="0"/>
        <v>20.6494</v>
      </c>
      <c r="N65" s="9">
        <f t="shared" si="1"/>
        <v>16.90477</v>
      </c>
      <c r="O65" s="9">
        <f t="shared" si="2"/>
        <v>13.00604</v>
      </c>
      <c r="P65" s="9">
        <f t="shared" si="3"/>
        <v>8.22894</v>
      </c>
      <c r="Q65" s="40">
        <v>1872</v>
      </c>
      <c r="R65" s="9">
        <f t="shared" si="4"/>
        <v>0.9200290539847622</v>
      </c>
      <c r="S65" s="9">
        <f t="shared" si="5"/>
        <v>0.7199386213150354</v>
      </c>
      <c r="T65" s="9">
        <f t="shared" si="6"/>
        <v>0.45775665563576234</v>
      </c>
    </row>
    <row r="66" spans="1:20" ht="15">
      <c r="A66" s="40">
        <v>1873</v>
      </c>
      <c r="B66">
        <v>112.4</v>
      </c>
      <c r="C66">
        <v>108.85</v>
      </c>
      <c r="D66">
        <v>87.5</v>
      </c>
      <c r="F66" s="15">
        <v>1.105</v>
      </c>
      <c r="G66" s="15">
        <v>1.07</v>
      </c>
      <c r="H66" s="15">
        <v>0.86</v>
      </c>
      <c r="I66" s="15">
        <v>0.526</v>
      </c>
      <c r="K66" s="12">
        <v>15.36</v>
      </c>
      <c r="L66" s="40">
        <v>1873</v>
      </c>
      <c r="M66" s="9">
        <f t="shared" si="0"/>
        <v>16.9728</v>
      </c>
      <c r="N66" s="9">
        <f t="shared" si="1"/>
        <v>16.435200000000002</v>
      </c>
      <c r="O66" s="9">
        <f t="shared" si="2"/>
        <v>13.2096</v>
      </c>
      <c r="P66" s="9">
        <f t="shared" si="3"/>
        <v>8.07936</v>
      </c>
      <c r="Q66" s="40">
        <v>1873</v>
      </c>
      <c r="R66" s="9">
        <f t="shared" si="4"/>
        <v>0.7422994012141434</v>
      </c>
      <c r="S66" s="9">
        <f t="shared" si="5"/>
        <v>0.7101127147182422</v>
      </c>
      <c r="T66" s="9">
        <f t="shared" si="6"/>
        <v>0.49163117650984367</v>
      </c>
    </row>
    <row r="67" spans="1:20" ht="15">
      <c r="A67" s="40">
        <v>1874</v>
      </c>
      <c r="B67">
        <v>120.5</v>
      </c>
      <c r="C67">
        <v>115</v>
      </c>
      <c r="D67">
        <v>86.4</v>
      </c>
      <c r="F67" s="15">
        <v>1.218</v>
      </c>
      <c r="G67" s="15">
        <v>1.163</v>
      </c>
      <c r="H67" s="15">
        <v>0.873</v>
      </c>
      <c r="I67" s="15">
        <v>0.559</v>
      </c>
      <c r="K67" s="12">
        <v>15.33</v>
      </c>
      <c r="L67" s="40">
        <v>1874</v>
      </c>
      <c r="M67" s="9">
        <f t="shared" si="0"/>
        <v>18.67194</v>
      </c>
      <c r="N67" s="9">
        <f t="shared" si="1"/>
        <v>17.82879</v>
      </c>
      <c r="O67" s="9">
        <f t="shared" si="2"/>
        <v>13.38309</v>
      </c>
      <c r="P67" s="9">
        <f t="shared" si="3"/>
        <v>8.56947</v>
      </c>
      <c r="Q67" s="40">
        <v>1874</v>
      </c>
      <c r="R67" s="9">
        <f t="shared" si="4"/>
        <v>0.7788159751147431</v>
      </c>
      <c r="S67" s="9">
        <f t="shared" si="5"/>
        <v>0.7326086793635652</v>
      </c>
      <c r="T67" s="9">
        <f t="shared" si="6"/>
        <v>0.4457860826845028</v>
      </c>
    </row>
    <row r="68" spans="1:20" ht="15">
      <c r="A68" s="40">
        <v>1875</v>
      </c>
      <c r="B68">
        <v>122.8</v>
      </c>
      <c r="C68">
        <v>118.6</v>
      </c>
      <c r="D68">
        <v>87.2</v>
      </c>
      <c r="F68" s="15">
        <v>1.228</v>
      </c>
      <c r="G68" s="15">
        <v>1.186</v>
      </c>
      <c r="H68" s="15">
        <v>0.872</v>
      </c>
      <c r="I68" s="15">
        <v>0.578</v>
      </c>
      <c r="K68" s="12">
        <v>15.3</v>
      </c>
      <c r="L68" s="40">
        <v>1875</v>
      </c>
      <c r="M68" s="9">
        <f t="shared" si="0"/>
        <v>18.7884</v>
      </c>
      <c r="N68" s="9">
        <f t="shared" si="1"/>
        <v>18.1458</v>
      </c>
      <c r="O68" s="9">
        <f t="shared" si="2"/>
        <v>13.341600000000001</v>
      </c>
      <c r="P68" s="9">
        <f t="shared" si="3"/>
        <v>8.843399999999999</v>
      </c>
      <c r="Q68" s="40">
        <v>1875</v>
      </c>
      <c r="R68" s="9">
        <f t="shared" si="4"/>
        <v>0.7535682400347103</v>
      </c>
      <c r="S68" s="9">
        <f t="shared" si="5"/>
        <v>0.7187677108852936</v>
      </c>
      <c r="T68" s="9">
        <f t="shared" si="6"/>
        <v>0.4112155552366023</v>
      </c>
    </row>
    <row r="69" spans="1:20" ht="15">
      <c r="A69" s="40">
        <v>1876</v>
      </c>
      <c r="B69">
        <v>135</v>
      </c>
      <c r="C69">
        <v>119.8</v>
      </c>
      <c r="D69">
        <v>92.4</v>
      </c>
      <c r="F69" s="15">
        <v>1.269</v>
      </c>
      <c r="G69" s="15">
        <v>1.126</v>
      </c>
      <c r="H69" s="15">
        <v>0.869</v>
      </c>
      <c r="I69" s="15">
        <v>0.528</v>
      </c>
      <c r="K69" s="12">
        <v>15</v>
      </c>
      <c r="L69" s="40">
        <v>1876</v>
      </c>
      <c r="M69" s="9">
        <f t="shared" si="0"/>
        <v>19.035</v>
      </c>
      <c r="N69" s="9">
        <f t="shared" si="1"/>
        <v>16.889999999999997</v>
      </c>
      <c r="O69" s="9">
        <f t="shared" si="2"/>
        <v>13.035</v>
      </c>
      <c r="P69" s="9">
        <f t="shared" si="3"/>
        <v>7.92</v>
      </c>
      <c r="Q69" s="40">
        <v>1876</v>
      </c>
      <c r="R69" s="9">
        <f t="shared" si="4"/>
        <v>0.8768881840081262</v>
      </c>
      <c r="S69" s="9">
        <f t="shared" si="5"/>
        <v>0.7573305249933742</v>
      </c>
      <c r="T69" s="9">
        <f t="shared" si="6"/>
        <v>0.4982468415591305</v>
      </c>
    </row>
    <row r="70" spans="1:20" ht="15">
      <c r="A70" s="40">
        <v>1877</v>
      </c>
      <c r="B70">
        <v>135</v>
      </c>
      <c r="C70">
        <v>117.4</v>
      </c>
      <c r="D70">
        <v>98.7</v>
      </c>
      <c r="F70" s="15">
        <v>1.06</v>
      </c>
      <c r="G70" s="15">
        <v>0.922</v>
      </c>
      <c r="H70" s="15">
        <v>0.775</v>
      </c>
      <c r="I70" s="15">
        <v>0.471</v>
      </c>
      <c r="K70" s="12">
        <v>15.54</v>
      </c>
      <c r="L70" s="40">
        <v>1877</v>
      </c>
      <c r="M70" s="9">
        <f t="shared" si="0"/>
        <v>16.4724</v>
      </c>
      <c r="N70" s="9">
        <f t="shared" si="1"/>
        <v>14.32788</v>
      </c>
      <c r="O70" s="9">
        <f t="shared" si="2"/>
        <v>12.0435</v>
      </c>
      <c r="P70" s="9">
        <f t="shared" si="3"/>
        <v>7.3193399999999995</v>
      </c>
      <c r="Q70" s="40">
        <v>1877</v>
      </c>
      <c r="R70" s="9">
        <f t="shared" si="4"/>
        <v>0.8111660930896952</v>
      </c>
      <c r="S70" s="9">
        <f t="shared" si="5"/>
        <v>0.6716871295401762</v>
      </c>
      <c r="T70" s="9">
        <f t="shared" si="6"/>
        <v>0.4980049353369293</v>
      </c>
    </row>
    <row r="71" spans="1:20" ht="15">
      <c r="A71" s="40">
        <v>1878</v>
      </c>
      <c r="B71">
        <v>139.75</v>
      </c>
      <c r="C71">
        <v>118.45</v>
      </c>
      <c r="D71">
        <v>109.6</v>
      </c>
      <c r="F71" s="15">
        <v>1.051</v>
      </c>
      <c r="G71" s="15">
        <v>0.891</v>
      </c>
      <c r="H71" s="15">
        <v>0.824</v>
      </c>
      <c r="I71" s="15">
        <v>0.451</v>
      </c>
      <c r="K71" s="12">
        <v>15.32</v>
      </c>
      <c r="L71" s="40">
        <v>1878</v>
      </c>
      <c r="M71" s="9">
        <f t="shared" si="0"/>
        <v>16.101319999999998</v>
      </c>
      <c r="N71" s="9">
        <f t="shared" si="1"/>
        <v>13.650120000000001</v>
      </c>
      <c r="O71" s="9">
        <f t="shared" si="2"/>
        <v>12.62368</v>
      </c>
      <c r="P71" s="9">
        <f t="shared" si="3"/>
        <v>6.90932</v>
      </c>
      <c r="Q71" s="40">
        <v>1878</v>
      </c>
      <c r="R71" s="9">
        <f t="shared" si="4"/>
        <v>0.8460300313742727</v>
      </c>
      <c r="S71" s="9">
        <f t="shared" si="5"/>
        <v>0.6808770879681311</v>
      </c>
      <c r="T71" s="9">
        <f t="shared" si="6"/>
        <v>0.6027031904067934</v>
      </c>
    </row>
    <row r="72" spans="1:20" ht="15">
      <c r="A72" s="40">
        <v>1879</v>
      </c>
      <c r="B72">
        <v>137.5</v>
      </c>
      <c r="C72">
        <v>115</v>
      </c>
      <c r="D72">
        <v>120</v>
      </c>
      <c r="F72" s="15">
        <v>0.987</v>
      </c>
      <c r="G72" s="15">
        <v>0.826</v>
      </c>
      <c r="H72" s="15">
        <v>0.862</v>
      </c>
      <c r="I72" s="15">
        <v>0.422</v>
      </c>
      <c r="K72" s="12">
        <v>15.32</v>
      </c>
      <c r="L72" s="40">
        <v>1879</v>
      </c>
      <c r="M72" s="9">
        <f t="shared" si="0"/>
        <v>15.12084</v>
      </c>
      <c r="N72" s="9">
        <f t="shared" si="1"/>
        <v>12.65432</v>
      </c>
      <c r="O72" s="9">
        <f t="shared" si="2"/>
        <v>13.20584</v>
      </c>
      <c r="P72" s="9">
        <f t="shared" si="3"/>
        <v>6.46504</v>
      </c>
      <c r="Q72" s="40">
        <v>1879</v>
      </c>
      <c r="R72" s="9">
        <f t="shared" si="4"/>
        <v>0.8496647253974697</v>
      </c>
      <c r="S72" s="9">
        <f t="shared" si="5"/>
        <v>0.6715894594849662</v>
      </c>
      <c r="T72" s="9">
        <f t="shared" si="6"/>
        <v>0.7142499566276813</v>
      </c>
    </row>
    <row r="73" spans="1:20" ht="15">
      <c r="A73" s="40">
        <v>1880</v>
      </c>
      <c r="B73">
        <v>134.6</v>
      </c>
      <c r="C73">
        <v>115</v>
      </c>
      <c r="D73">
        <v>150</v>
      </c>
      <c r="F73" s="15">
        <v>1.116</v>
      </c>
      <c r="G73" s="15">
        <v>0.868</v>
      </c>
      <c r="H73" s="15">
        <v>1.132</v>
      </c>
      <c r="I73" s="15">
        <v>0.447</v>
      </c>
      <c r="K73" s="12">
        <v>14.17</v>
      </c>
      <c r="L73" s="40">
        <v>1880</v>
      </c>
      <c r="M73" s="9">
        <f t="shared" si="0"/>
        <v>15.813720000000002</v>
      </c>
      <c r="N73" s="9">
        <f t="shared" si="1"/>
        <v>12.29956</v>
      </c>
      <c r="O73" s="9">
        <f t="shared" si="2"/>
        <v>16.040439999999997</v>
      </c>
      <c r="P73" s="9">
        <f t="shared" si="3"/>
        <v>6.33399</v>
      </c>
      <c r="Q73" s="40">
        <v>1880</v>
      </c>
      <c r="R73" s="9">
        <f t="shared" si="4"/>
        <v>0.9149475483276875</v>
      </c>
      <c r="S73" s="9">
        <f t="shared" si="5"/>
        <v>0.6636331200467813</v>
      </c>
      <c r="T73" s="9">
        <f t="shared" si="6"/>
        <v>0.9291826641495593</v>
      </c>
    </row>
    <row r="74" spans="1:20" ht="15">
      <c r="A74" s="40">
        <v>1881</v>
      </c>
      <c r="B74">
        <v>144</v>
      </c>
      <c r="C74">
        <v>115</v>
      </c>
      <c r="D74">
        <v>145</v>
      </c>
      <c r="F74" s="15">
        <v>1.103</v>
      </c>
      <c r="G74" s="15">
        <v>0.881</v>
      </c>
      <c r="H74" s="15">
        <v>1.111</v>
      </c>
      <c r="I74" s="15">
        <v>0.449</v>
      </c>
      <c r="K74" s="12">
        <v>17.49</v>
      </c>
      <c r="L74" s="40">
        <v>1881</v>
      </c>
      <c r="M74" s="9">
        <f aca="true" t="shared" si="7" ref="M74:M107">F74*$K74</f>
        <v>19.291469999999997</v>
      </c>
      <c r="N74" s="9">
        <f aca="true" t="shared" si="8" ref="N74:N107">G74*$K74</f>
        <v>15.408689999999998</v>
      </c>
      <c r="O74" s="9">
        <f aca="true" t="shared" si="9" ref="O74:O107">H74*$K74</f>
        <v>19.431389999999997</v>
      </c>
      <c r="P74" s="9">
        <f aca="true" t="shared" si="10" ref="P74:P107">I74*$K74</f>
        <v>7.853009999999999</v>
      </c>
      <c r="Q74" s="40">
        <v>1881</v>
      </c>
      <c r="R74" s="9">
        <f aca="true" t="shared" si="11" ref="R74:R107">LN(M74/$P74)</f>
        <v>0.8987661315112482</v>
      </c>
      <c r="S74" s="9">
        <f aca="true" t="shared" si="12" ref="S74:S107">LN(N74/$P74)</f>
        <v>0.6740347381939252</v>
      </c>
      <c r="T74" s="9">
        <f aca="true" t="shared" si="13" ref="T74:T107">LN(O74/$P74)</f>
        <v>0.9059929018973757</v>
      </c>
    </row>
    <row r="75" spans="1:20" ht="15">
      <c r="A75" s="40">
        <v>1882</v>
      </c>
      <c r="B75">
        <v>167.5</v>
      </c>
      <c r="C75">
        <v>110</v>
      </c>
      <c r="D75">
        <v>145</v>
      </c>
      <c r="F75" s="15">
        <v>1.233</v>
      </c>
      <c r="G75" s="15">
        <v>0.81</v>
      </c>
      <c r="H75" s="15">
        <v>1.067</v>
      </c>
      <c r="I75" s="15">
        <v>0.442</v>
      </c>
      <c r="K75" s="12">
        <v>17.93</v>
      </c>
      <c r="L75" s="40">
        <v>1882</v>
      </c>
      <c r="M75" s="9">
        <f t="shared" si="7"/>
        <v>22.10769</v>
      </c>
      <c r="N75" s="9">
        <f t="shared" si="8"/>
        <v>14.5233</v>
      </c>
      <c r="O75" s="9">
        <f t="shared" si="9"/>
        <v>19.13131</v>
      </c>
      <c r="P75" s="9">
        <f t="shared" si="10"/>
        <v>7.92506</v>
      </c>
      <c r="Q75" s="40">
        <v>1882</v>
      </c>
      <c r="R75" s="9">
        <f t="shared" si="11"/>
        <v>1.0258956210866463</v>
      </c>
      <c r="S75" s="9">
        <f t="shared" si="12"/>
        <v>0.6057243655887864</v>
      </c>
      <c r="T75" s="9">
        <f t="shared" si="13"/>
        <v>0.8812963692240552</v>
      </c>
    </row>
    <row r="76" spans="1:20" ht="15">
      <c r="A76" s="40">
        <v>1883</v>
      </c>
      <c r="B76">
        <v>135</v>
      </c>
      <c r="C76">
        <v>105</v>
      </c>
      <c r="D76">
        <v>136.25</v>
      </c>
      <c r="F76" s="15">
        <v>0.973</v>
      </c>
      <c r="G76" s="15">
        <v>0.757</v>
      </c>
      <c r="H76" s="15">
        <v>0.982</v>
      </c>
      <c r="I76" s="15">
        <v>0.448</v>
      </c>
      <c r="K76" s="12">
        <v>18.03</v>
      </c>
      <c r="L76" s="40">
        <v>1883</v>
      </c>
      <c r="M76" s="9">
        <f t="shared" si="7"/>
        <v>17.54319</v>
      </c>
      <c r="N76" s="9">
        <f t="shared" si="8"/>
        <v>13.648710000000001</v>
      </c>
      <c r="O76" s="9">
        <f t="shared" si="9"/>
        <v>17.705460000000002</v>
      </c>
      <c r="P76" s="9">
        <f t="shared" si="10"/>
        <v>8.077440000000001</v>
      </c>
      <c r="Q76" s="40">
        <v>1883</v>
      </c>
      <c r="R76" s="9">
        <f t="shared" si="11"/>
        <v>0.7755908497710197</v>
      </c>
      <c r="S76" s="9">
        <f t="shared" si="12"/>
        <v>0.5245700210224635</v>
      </c>
      <c r="T76" s="9">
        <f t="shared" si="13"/>
        <v>0.7847980759394807</v>
      </c>
    </row>
    <row r="77" spans="1:20" ht="15">
      <c r="A77" s="40">
        <v>1884</v>
      </c>
      <c r="B77">
        <v>135</v>
      </c>
      <c r="C77">
        <v>113.75</v>
      </c>
      <c r="D77">
        <v>133.21</v>
      </c>
      <c r="F77" s="15">
        <v>0.998</v>
      </c>
      <c r="G77" s="15">
        <v>0.841</v>
      </c>
      <c r="H77" s="15">
        <v>0.984</v>
      </c>
      <c r="I77" s="15">
        <v>0.45</v>
      </c>
      <c r="K77" s="12">
        <v>18.27</v>
      </c>
      <c r="L77" s="40">
        <v>1884</v>
      </c>
      <c r="M77" s="9">
        <f t="shared" si="7"/>
        <v>18.23346</v>
      </c>
      <c r="N77" s="9">
        <f t="shared" si="8"/>
        <v>15.36507</v>
      </c>
      <c r="O77" s="9">
        <f t="shared" si="9"/>
        <v>17.97768</v>
      </c>
      <c r="P77" s="9">
        <f t="shared" si="10"/>
        <v>8.2215</v>
      </c>
      <c r="Q77" s="40">
        <v>1884</v>
      </c>
      <c r="R77" s="9">
        <f t="shared" si="11"/>
        <v>0.7965056935470984</v>
      </c>
      <c r="S77" s="9">
        <f t="shared" si="12"/>
        <v>0.6253440772085824</v>
      </c>
      <c r="T77" s="9">
        <f t="shared" si="13"/>
        <v>0.782378314287888</v>
      </c>
    </row>
    <row r="78" spans="1:20" ht="15">
      <c r="A78" s="40">
        <v>1885</v>
      </c>
      <c r="B78">
        <v>150</v>
      </c>
      <c r="C78">
        <v>118.1</v>
      </c>
      <c r="D78">
        <v>129.6</v>
      </c>
      <c r="F78" s="15">
        <v>1.071</v>
      </c>
      <c r="G78" s="15">
        <v>0.843</v>
      </c>
      <c r="H78" s="15">
        <v>0.925</v>
      </c>
      <c r="I78" s="15">
        <v>0.412</v>
      </c>
      <c r="K78" s="12">
        <v>19.47</v>
      </c>
      <c r="L78" s="40">
        <v>1885</v>
      </c>
      <c r="M78" s="9">
        <f t="shared" si="7"/>
        <v>20.852369999999997</v>
      </c>
      <c r="N78" s="9">
        <f t="shared" si="8"/>
        <v>16.41321</v>
      </c>
      <c r="O78" s="9">
        <f t="shared" si="9"/>
        <v>18.00975</v>
      </c>
      <c r="P78" s="9">
        <f t="shared" si="10"/>
        <v>8.02164</v>
      </c>
      <c r="Q78" s="40">
        <v>1885</v>
      </c>
      <c r="R78" s="9">
        <f t="shared" si="11"/>
        <v>0.9553247210982223</v>
      </c>
      <c r="S78" s="9">
        <f t="shared" si="12"/>
        <v>0.7159436086523291</v>
      </c>
      <c r="T78" s="9">
        <f t="shared" si="13"/>
        <v>0.8087703881628989</v>
      </c>
    </row>
    <row r="79" spans="1:20" ht="15">
      <c r="A79" s="40">
        <v>1886</v>
      </c>
      <c r="B79">
        <v>138</v>
      </c>
      <c r="C79">
        <v>115.7</v>
      </c>
      <c r="D79">
        <v>138.15</v>
      </c>
      <c r="F79" s="15">
        <v>0.994</v>
      </c>
      <c r="G79" s="15">
        <v>0.794</v>
      </c>
      <c r="H79" s="15">
        <v>0.945</v>
      </c>
      <c r="I79" s="15">
        <v>0.383</v>
      </c>
      <c r="K79" s="12">
        <v>20.47</v>
      </c>
      <c r="L79" s="40">
        <v>1886</v>
      </c>
      <c r="M79" s="9">
        <f t="shared" si="7"/>
        <v>20.347179999999998</v>
      </c>
      <c r="N79" s="9">
        <f t="shared" si="8"/>
        <v>16.25318</v>
      </c>
      <c r="O79" s="9">
        <f t="shared" si="9"/>
        <v>19.34415</v>
      </c>
      <c r="P79" s="9">
        <f t="shared" si="10"/>
        <v>7.8400099999999995</v>
      </c>
      <c r="Q79" s="40">
        <v>1886</v>
      </c>
      <c r="R79" s="9">
        <f t="shared" si="11"/>
        <v>0.953702217475928</v>
      </c>
      <c r="S79" s="9">
        <f t="shared" si="12"/>
        <v>0.7290484720664899</v>
      </c>
      <c r="T79" s="9">
        <f t="shared" si="13"/>
        <v>0.9031499383130968</v>
      </c>
    </row>
    <row r="80" spans="1:20" ht="15">
      <c r="A80" s="40">
        <v>1887</v>
      </c>
      <c r="B80">
        <v>130</v>
      </c>
      <c r="C80">
        <v>108.75</v>
      </c>
      <c r="D80">
        <v>137.25</v>
      </c>
      <c r="F80" s="15">
        <v>0.841</v>
      </c>
      <c r="G80" s="15">
        <v>0.704</v>
      </c>
      <c r="H80" s="15">
        <v>0.888</v>
      </c>
      <c r="I80" s="15">
        <v>0.373</v>
      </c>
      <c r="K80" s="12">
        <v>20.71</v>
      </c>
      <c r="L80" s="40">
        <v>1887</v>
      </c>
      <c r="M80" s="9">
        <f t="shared" si="7"/>
        <v>17.41711</v>
      </c>
      <c r="N80" s="9">
        <f t="shared" si="8"/>
        <v>14.579839999999999</v>
      </c>
      <c r="O80" s="9">
        <f t="shared" si="9"/>
        <v>18.39048</v>
      </c>
      <c r="P80" s="9">
        <f t="shared" si="10"/>
        <v>7.72483</v>
      </c>
      <c r="Q80" s="40">
        <v>1887</v>
      </c>
      <c r="R80" s="9">
        <f t="shared" si="11"/>
        <v>0.8130132403291325</v>
      </c>
      <c r="S80" s="9">
        <f t="shared" si="12"/>
        <v>0.6351999365142268</v>
      </c>
      <c r="T80" s="9">
        <f t="shared" si="13"/>
        <v>0.8673933233483546</v>
      </c>
    </row>
    <row r="81" spans="1:20" ht="15">
      <c r="A81" s="40">
        <v>1888</v>
      </c>
      <c r="B81">
        <v>130</v>
      </c>
      <c r="C81">
        <v>101.4</v>
      </c>
      <c r="D81">
        <v>130</v>
      </c>
      <c r="F81" s="15">
        <v>0.897</v>
      </c>
      <c r="G81" s="15">
        <v>0.7</v>
      </c>
      <c r="H81" s="15">
        <v>0.897</v>
      </c>
      <c r="I81" s="15">
        <v>0.376</v>
      </c>
      <c r="K81" s="12">
        <v>20.29</v>
      </c>
      <c r="L81" s="40">
        <v>1888</v>
      </c>
      <c r="M81" s="9">
        <f t="shared" si="7"/>
        <v>18.200129999999998</v>
      </c>
      <c r="N81" s="9">
        <f t="shared" si="8"/>
        <v>14.202999999999998</v>
      </c>
      <c r="O81" s="9">
        <f t="shared" si="9"/>
        <v>18.200129999999998</v>
      </c>
      <c r="P81" s="9">
        <f t="shared" si="10"/>
        <v>7.62904</v>
      </c>
      <c r="Q81" s="40">
        <v>1888</v>
      </c>
      <c r="R81" s="9">
        <f t="shared" si="11"/>
        <v>0.8694667186689016</v>
      </c>
      <c r="S81" s="9">
        <f t="shared" si="12"/>
        <v>0.62149119165351</v>
      </c>
      <c r="T81" s="9">
        <f t="shared" si="13"/>
        <v>0.8694667186689016</v>
      </c>
    </row>
    <row r="82" spans="1:20" ht="15">
      <c r="A82" s="40">
        <v>1889</v>
      </c>
      <c r="B82">
        <v>130</v>
      </c>
      <c r="C82">
        <v>105.21</v>
      </c>
      <c r="D82">
        <v>130</v>
      </c>
      <c r="F82" s="15">
        <v>0.994</v>
      </c>
      <c r="G82" s="15">
        <v>0.805</v>
      </c>
      <c r="H82" s="15">
        <v>0.994</v>
      </c>
      <c r="I82" s="15">
        <v>0.425</v>
      </c>
      <c r="K82" s="12">
        <v>21.04</v>
      </c>
      <c r="L82" s="40">
        <v>1889</v>
      </c>
      <c r="M82" s="9">
        <f t="shared" si="7"/>
        <v>20.91376</v>
      </c>
      <c r="N82" s="9">
        <f t="shared" si="8"/>
        <v>16.9372</v>
      </c>
      <c r="O82" s="9">
        <f t="shared" si="9"/>
        <v>20.91376</v>
      </c>
      <c r="P82" s="9">
        <f t="shared" si="10"/>
        <v>8.942</v>
      </c>
      <c r="Q82" s="40">
        <v>1889</v>
      </c>
      <c r="R82" s="9">
        <f t="shared" si="11"/>
        <v>0.8496480377321572</v>
      </c>
      <c r="S82" s="9">
        <f t="shared" si="12"/>
        <v>0.6387531084941465</v>
      </c>
      <c r="T82" s="9">
        <f t="shared" si="13"/>
        <v>0.8496480377321572</v>
      </c>
    </row>
    <row r="83" spans="1:20" ht="15">
      <c r="A83" s="40">
        <v>1890</v>
      </c>
      <c r="B83">
        <v>167.5</v>
      </c>
      <c r="C83">
        <v>107.8</v>
      </c>
      <c r="D83">
        <v>128.7</v>
      </c>
      <c r="F83" s="15">
        <v>1.412</v>
      </c>
      <c r="G83" s="15">
        <v>0.9</v>
      </c>
      <c r="H83" s="15">
        <v>1.085</v>
      </c>
      <c r="I83" s="15">
        <v>0.476</v>
      </c>
      <c r="K83" s="12">
        <v>19.81</v>
      </c>
      <c r="L83" s="40">
        <v>1890</v>
      </c>
      <c r="M83" s="9">
        <f t="shared" si="7"/>
        <v>27.971719999999998</v>
      </c>
      <c r="N83" s="9">
        <f t="shared" si="8"/>
        <v>17.829</v>
      </c>
      <c r="O83" s="9">
        <f t="shared" si="9"/>
        <v>21.49385</v>
      </c>
      <c r="P83" s="9">
        <f t="shared" si="10"/>
        <v>9.429559999999999</v>
      </c>
      <c r="Q83" s="40">
        <v>1890</v>
      </c>
      <c r="R83" s="9">
        <f t="shared" si="11"/>
        <v>1.0873445638217674</v>
      </c>
      <c r="S83" s="9">
        <f t="shared" si="12"/>
        <v>0.636976909092891</v>
      </c>
      <c r="T83" s="9">
        <f t="shared" si="13"/>
        <v>0.82391741174314</v>
      </c>
    </row>
    <row r="84" spans="1:20" ht="15">
      <c r="A84" s="40">
        <v>1891</v>
      </c>
      <c r="B84">
        <v>165</v>
      </c>
      <c r="C84">
        <v>125.45</v>
      </c>
      <c r="D84">
        <v>120</v>
      </c>
      <c r="F84" s="15">
        <v>1.279</v>
      </c>
      <c r="G84" s="15">
        <v>0.972</v>
      </c>
      <c r="H84" s="15">
        <v>0.93</v>
      </c>
      <c r="I84" s="15">
        <v>0.444</v>
      </c>
      <c r="K84" s="12">
        <v>23.23</v>
      </c>
      <c r="L84" s="40">
        <v>1891</v>
      </c>
      <c r="M84" s="9">
        <f t="shared" si="7"/>
        <v>29.71117</v>
      </c>
      <c r="N84" s="9">
        <f t="shared" si="8"/>
        <v>22.57956</v>
      </c>
      <c r="O84" s="9">
        <f t="shared" si="9"/>
        <v>21.603900000000003</v>
      </c>
      <c r="P84" s="9">
        <f t="shared" si="10"/>
        <v>10.31412</v>
      </c>
      <c r="Q84" s="40">
        <v>1891</v>
      </c>
      <c r="R84" s="9">
        <f t="shared" si="11"/>
        <v>1.0580092391466178</v>
      </c>
      <c r="S84" s="9">
        <f t="shared" si="12"/>
        <v>0.7835312420282142</v>
      </c>
      <c r="T84" s="9">
        <f t="shared" si="13"/>
        <v>0.7393600237150769</v>
      </c>
    </row>
    <row r="85" spans="1:20" ht="15">
      <c r="A85" s="40">
        <v>1892</v>
      </c>
      <c r="B85">
        <v>175</v>
      </c>
      <c r="C85">
        <v>122.6</v>
      </c>
      <c r="D85">
        <v>159.8</v>
      </c>
      <c r="F85" s="15">
        <v>1.258</v>
      </c>
      <c r="G85" s="15">
        <v>0.881</v>
      </c>
      <c r="H85" s="15">
        <v>1.149</v>
      </c>
      <c r="I85" s="15">
        <v>0.408</v>
      </c>
      <c r="K85" s="12">
        <v>23.64</v>
      </c>
      <c r="L85" s="40">
        <v>1892</v>
      </c>
      <c r="M85" s="9">
        <f t="shared" si="7"/>
        <v>29.73912</v>
      </c>
      <c r="N85" s="9">
        <f t="shared" si="8"/>
        <v>20.82684</v>
      </c>
      <c r="O85" s="9">
        <f t="shared" si="9"/>
        <v>27.16236</v>
      </c>
      <c r="P85" s="9">
        <f t="shared" si="10"/>
        <v>9.64512</v>
      </c>
      <c r="Q85" s="40">
        <v>1892</v>
      </c>
      <c r="R85" s="9">
        <f t="shared" si="11"/>
        <v>1.126011262856224</v>
      </c>
      <c r="S85" s="9">
        <f t="shared" si="12"/>
        <v>0.7697904515320177</v>
      </c>
      <c r="T85" s="9">
        <f t="shared" si="13"/>
        <v>1.035380103444594</v>
      </c>
    </row>
    <row r="86" spans="1:20" ht="15">
      <c r="A86" s="40">
        <v>1893</v>
      </c>
      <c r="B86">
        <v>170</v>
      </c>
      <c r="C86">
        <v>135.4</v>
      </c>
      <c r="D86">
        <v>150</v>
      </c>
      <c r="F86" s="15">
        <v>1.289</v>
      </c>
      <c r="G86" s="15">
        <v>1.026</v>
      </c>
      <c r="H86" s="15">
        <v>1.137</v>
      </c>
      <c r="I86" s="15">
        <v>0.483</v>
      </c>
      <c r="K86" s="12">
        <v>23.22</v>
      </c>
      <c r="L86" s="40">
        <v>1893</v>
      </c>
      <c r="M86" s="9">
        <f t="shared" si="7"/>
        <v>29.930579999999996</v>
      </c>
      <c r="N86" s="9">
        <f t="shared" si="8"/>
        <v>23.823719999999998</v>
      </c>
      <c r="O86" s="9">
        <f t="shared" si="9"/>
        <v>26.401139999999998</v>
      </c>
      <c r="P86" s="9">
        <f t="shared" si="10"/>
        <v>11.215259999999999</v>
      </c>
      <c r="Q86" s="40">
        <v>1893</v>
      </c>
      <c r="R86" s="9">
        <f t="shared" si="11"/>
        <v>0.9816053492866146</v>
      </c>
      <c r="S86" s="9">
        <f t="shared" si="12"/>
        <v>0.7534063720781423</v>
      </c>
      <c r="T86" s="9">
        <f t="shared" si="13"/>
        <v>0.8561318400979634</v>
      </c>
    </row>
    <row r="87" spans="1:20" ht="15">
      <c r="A87" s="40">
        <v>1894</v>
      </c>
      <c r="B87">
        <v>180</v>
      </c>
      <c r="C87">
        <v>120.5</v>
      </c>
      <c r="D87">
        <v>151.2</v>
      </c>
      <c r="F87" s="15">
        <v>1.4</v>
      </c>
      <c r="G87" s="15">
        <v>0.937</v>
      </c>
      <c r="H87" s="15">
        <v>1.176</v>
      </c>
      <c r="I87" s="15">
        <v>0.499</v>
      </c>
      <c r="K87" s="12">
        <v>23.01</v>
      </c>
      <c r="L87" s="40">
        <v>1894</v>
      </c>
      <c r="M87" s="9">
        <f t="shared" si="7"/>
        <v>32.214</v>
      </c>
      <c r="N87" s="9">
        <f t="shared" si="8"/>
        <v>21.560370000000002</v>
      </c>
      <c r="O87" s="9">
        <f t="shared" si="9"/>
        <v>27.05976</v>
      </c>
      <c r="P87" s="9">
        <f t="shared" si="10"/>
        <v>11.481990000000001</v>
      </c>
      <c r="Q87" s="40">
        <v>1894</v>
      </c>
      <c r="R87" s="9">
        <f t="shared" si="11"/>
        <v>1.0316214198518312</v>
      </c>
      <c r="S87" s="9">
        <f t="shared" si="12"/>
        <v>0.6300771864869035</v>
      </c>
      <c r="T87" s="9">
        <f t="shared" si="13"/>
        <v>0.8572680327070534</v>
      </c>
    </row>
    <row r="88" spans="1:20" ht="15">
      <c r="A88" s="40">
        <v>1895</v>
      </c>
      <c r="B88">
        <v>190</v>
      </c>
      <c r="C88">
        <v>143.25</v>
      </c>
      <c r="D88">
        <v>150</v>
      </c>
      <c r="F88" s="15">
        <v>1.47</v>
      </c>
      <c r="G88" s="15">
        <v>1.109</v>
      </c>
      <c r="H88" s="15">
        <v>1.161</v>
      </c>
      <c r="I88" s="15">
        <v>0.578</v>
      </c>
      <c r="K88" s="12">
        <v>23</v>
      </c>
      <c r="L88" s="40">
        <v>1895</v>
      </c>
      <c r="M88" s="9">
        <f t="shared" si="7"/>
        <v>33.81</v>
      </c>
      <c r="N88" s="9">
        <f t="shared" si="8"/>
        <v>25.506999999999998</v>
      </c>
      <c r="O88" s="9">
        <f t="shared" si="9"/>
        <v>26.703</v>
      </c>
      <c r="P88" s="9">
        <f t="shared" si="10"/>
        <v>13.293999999999999</v>
      </c>
      <c r="Q88" s="40">
        <v>1895</v>
      </c>
      <c r="R88" s="9">
        <f t="shared" si="11"/>
        <v>0.9334438111004048</v>
      </c>
      <c r="S88" s="9">
        <f t="shared" si="12"/>
        <v>0.6516401186779895</v>
      </c>
      <c r="T88" s="9">
        <f t="shared" si="13"/>
        <v>0.697463113025514</v>
      </c>
    </row>
    <row r="89" spans="1:20" ht="15">
      <c r="A89" s="40">
        <v>1896</v>
      </c>
      <c r="B89">
        <v>188.75</v>
      </c>
      <c r="C89">
        <v>150.6</v>
      </c>
      <c r="D89">
        <v>152.6</v>
      </c>
      <c r="F89" s="15">
        <v>1.46</v>
      </c>
      <c r="G89" s="15">
        <v>1.166</v>
      </c>
      <c r="H89" s="15">
        <v>1.181</v>
      </c>
      <c r="I89" s="15">
        <v>0.533</v>
      </c>
      <c r="K89" s="12">
        <v>23.26</v>
      </c>
      <c r="L89" s="40">
        <v>1896</v>
      </c>
      <c r="M89" s="9">
        <f t="shared" si="7"/>
        <v>33.9596</v>
      </c>
      <c r="N89" s="9">
        <f t="shared" si="8"/>
        <v>27.12116</v>
      </c>
      <c r="O89" s="9">
        <f t="shared" si="9"/>
        <v>27.470060000000004</v>
      </c>
      <c r="P89" s="9">
        <f t="shared" si="10"/>
        <v>12.397580000000001</v>
      </c>
      <c r="Q89" s="40">
        <v>1896</v>
      </c>
      <c r="R89" s="9">
        <f t="shared" si="11"/>
        <v>1.0076702905365376</v>
      </c>
      <c r="S89" s="9">
        <f t="shared" si="12"/>
        <v>0.7828129427445929</v>
      </c>
      <c r="T89" s="9">
        <f t="shared" si="13"/>
        <v>0.7955953920315179</v>
      </c>
    </row>
    <row r="90" spans="1:20" ht="15">
      <c r="A90" s="40">
        <v>1897</v>
      </c>
      <c r="B90">
        <v>192.8</v>
      </c>
      <c r="C90">
        <v>166.45</v>
      </c>
      <c r="D90">
        <v>148.9</v>
      </c>
      <c r="F90" s="15">
        <v>1.493</v>
      </c>
      <c r="G90" s="15">
        <v>1.288</v>
      </c>
      <c r="H90" s="15">
        <v>1.152</v>
      </c>
      <c r="I90" s="15">
        <v>0.578</v>
      </c>
      <c r="K90" s="12">
        <v>23.26</v>
      </c>
      <c r="L90" s="40">
        <v>1897</v>
      </c>
      <c r="M90" s="9">
        <f t="shared" si="7"/>
        <v>34.727180000000004</v>
      </c>
      <c r="N90" s="9">
        <f t="shared" si="8"/>
        <v>29.958880000000004</v>
      </c>
      <c r="O90" s="9">
        <f t="shared" si="9"/>
        <v>26.79552</v>
      </c>
      <c r="P90" s="9">
        <f t="shared" si="10"/>
        <v>13.44428</v>
      </c>
      <c r="Q90" s="40">
        <v>1897</v>
      </c>
      <c r="R90" s="9">
        <f t="shared" si="11"/>
        <v>0.948968928866813</v>
      </c>
      <c r="S90" s="9">
        <f t="shared" si="12"/>
        <v>0.8012720379919216</v>
      </c>
      <c r="T90" s="9">
        <f t="shared" si="13"/>
        <v>0.6896809725834592</v>
      </c>
    </row>
    <row r="91" spans="1:20" ht="15">
      <c r="A91" s="40">
        <v>1898</v>
      </c>
      <c r="B91">
        <v>200</v>
      </c>
      <c r="C91">
        <v>171.8</v>
      </c>
      <c r="D91">
        <v>147.6</v>
      </c>
      <c r="F91" s="15">
        <v>1.548</v>
      </c>
      <c r="G91" s="15">
        <v>1.33</v>
      </c>
      <c r="H91" s="15">
        <v>1.142</v>
      </c>
      <c r="I91" s="15">
        <v>0.597</v>
      </c>
      <c r="K91" s="12">
        <v>23.26</v>
      </c>
      <c r="L91" s="40">
        <v>1898</v>
      </c>
      <c r="M91" s="9">
        <f t="shared" si="7"/>
        <v>36.00648</v>
      </c>
      <c r="N91" s="9">
        <f t="shared" si="8"/>
        <v>30.935800000000004</v>
      </c>
      <c r="O91" s="9">
        <f t="shared" si="9"/>
        <v>26.56292</v>
      </c>
      <c r="P91" s="9">
        <f t="shared" si="10"/>
        <v>13.88622</v>
      </c>
      <c r="Q91" s="40">
        <v>1898</v>
      </c>
      <c r="R91" s="9">
        <f t="shared" si="11"/>
        <v>0.9528019407570704</v>
      </c>
      <c r="S91" s="9">
        <f t="shared" si="12"/>
        <v>0.8010171078231975</v>
      </c>
      <c r="T91" s="9">
        <f t="shared" si="13"/>
        <v>0.6486192768233534</v>
      </c>
    </row>
    <row r="92" spans="1:20" ht="15">
      <c r="A92" s="40">
        <v>1899</v>
      </c>
      <c r="B92">
        <v>200</v>
      </c>
      <c r="C92">
        <v>178</v>
      </c>
      <c r="D92">
        <v>150</v>
      </c>
      <c r="F92" s="15">
        <v>1.548</v>
      </c>
      <c r="G92" s="15">
        <v>1.378</v>
      </c>
      <c r="H92" s="15">
        <v>1.161</v>
      </c>
      <c r="I92" s="15">
        <v>0.616</v>
      </c>
      <c r="K92" s="12">
        <v>23.26</v>
      </c>
      <c r="L92" s="40">
        <v>1899</v>
      </c>
      <c r="M92" s="9">
        <f t="shared" si="7"/>
        <v>36.00648</v>
      </c>
      <c r="N92" s="9">
        <f t="shared" si="8"/>
        <v>32.052279999999996</v>
      </c>
      <c r="O92" s="9">
        <f t="shared" si="9"/>
        <v>27.004860000000004</v>
      </c>
      <c r="P92" s="9">
        <f t="shared" si="10"/>
        <v>14.32816</v>
      </c>
      <c r="Q92" s="40">
        <v>1899</v>
      </c>
      <c r="R92" s="9">
        <f t="shared" si="11"/>
        <v>0.9214720906161527</v>
      </c>
      <c r="S92" s="9">
        <f t="shared" si="12"/>
        <v>0.8051414880400839</v>
      </c>
      <c r="T92" s="9">
        <f t="shared" si="13"/>
        <v>0.6337900181643719</v>
      </c>
    </row>
    <row r="93" spans="1:20" ht="15">
      <c r="A93" s="40">
        <v>1900</v>
      </c>
      <c r="B93">
        <v>200</v>
      </c>
      <c r="C93">
        <v>165</v>
      </c>
      <c r="D93">
        <v>157.4</v>
      </c>
      <c r="F93" s="15">
        <v>1.548</v>
      </c>
      <c r="G93" s="15">
        <v>1.277</v>
      </c>
      <c r="H93" s="15">
        <v>1.218</v>
      </c>
      <c r="I93" s="15">
        <v>0.6</v>
      </c>
      <c r="K93" s="12">
        <v>23.26</v>
      </c>
      <c r="L93" s="40">
        <v>1900</v>
      </c>
      <c r="M93" s="9">
        <f t="shared" si="7"/>
        <v>36.00648</v>
      </c>
      <c r="N93" s="9">
        <f t="shared" si="8"/>
        <v>29.70302</v>
      </c>
      <c r="O93" s="9">
        <f t="shared" si="9"/>
        <v>28.33068</v>
      </c>
      <c r="P93" s="9">
        <f t="shared" si="10"/>
        <v>13.956000000000001</v>
      </c>
      <c r="Q93" s="40">
        <v>1900</v>
      </c>
      <c r="R93" s="9">
        <f t="shared" si="11"/>
        <v>0.9477893989335261</v>
      </c>
      <c r="S93" s="9">
        <f t="shared" si="12"/>
        <v>0.7553392008163927</v>
      </c>
      <c r="T93" s="9">
        <f t="shared" si="13"/>
        <v>0.7080357930536959</v>
      </c>
    </row>
    <row r="94" spans="1:20" ht="15">
      <c r="A94" s="40">
        <v>1901</v>
      </c>
      <c r="B94">
        <v>191.5</v>
      </c>
      <c r="C94">
        <v>172</v>
      </c>
      <c r="D94">
        <v>163.5</v>
      </c>
      <c r="F94" s="15">
        <v>1.482</v>
      </c>
      <c r="G94" s="15">
        <v>1.331</v>
      </c>
      <c r="H94" s="15">
        <v>1.265</v>
      </c>
      <c r="I94" s="15">
        <v>0.642</v>
      </c>
      <c r="K94" s="12">
        <v>23.26</v>
      </c>
      <c r="L94" s="40">
        <v>1901</v>
      </c>
      <c r="M94" s="9">
        <f t="shared" si="7"/>
        <v>34.47132</v>
      </c>
      <c r="N94" s="9">
        <f t="shared" si="8"/>
        <v>30.95906</v>
      </c>
      <c r="O94" s="9">
        <f t="shared" si="9"/>
        <v>29.4239</v>
      </c>
      <c r="P94" s="9">
        <f t="shared" si="10"/>
        <v>14.932920000000001</v>
      </c>
      <c r="Q94" s="40">
        <v>1901</v>
      </c>
      <c r="R94" s="9">
        <f t="shared" si="11"/>
        <v>0.8365595021660709</v>
      </c>
      <c r="S94" s="9">
        <f t="shared" si="12"/>
        <v>0.7290975147051505</v>
      </c>
      <c r="T94" s="9">
        <f t="shared" si="13"/>
        <v>0.6782390974716594</v>
      </c>
    </row>
    <row r="95" spans="1:20" ht="15">
      <c r="A95" s="40">
        <v>1902</v>
      </c>
      <c r="B95">
        <v>210.45</v>
      </c>
      <c r="C95">
        <v>175.5</v>
      </c>
      <c r="D95">
        <v>167.4</v>
      </c>
      <c r="F95" s="15">
        <v>1.629</v>
      </c>
      <c r="G95" s="15">
        <v>1.358</v>
      </c>
      <c r="H95" s="15">
        <v>1.296</v>
      </c>
      <c r="I95" s="15">
        <v>0.687</v>
      </c>
      <c r="K95" s="12">
        <v>23.26</v>
      </c>
      <c r="L95" s="40">
        <v>1902</v>
      </c>
      <c r="M95" s="9">
        <f t="shared" si="7"/>
        <v>37.89054</v>
      </c>
      <c r="N95" s="9">
        <f t="shared" si="8"/>
        <v>31.587080000000004</v>
      </c>
      <c r="O95" s="9">
        <f t="shared" si="9"/>
        <v>30.144960000000005</v>
      </c>
      <c r="P95" s="9">
        <f t="shared" si="10"/>
        <v>15.979620000000002</v>
      </c>
      <c r="Q95" s="40">
        <v>1902</v>
      </c>
      <c r="R95" s="9">
        <f t="shared" si="11"/>
        <v>0.8633873163796957</v>
      </c>
      <c r="S95" s="9">
        <f t="shared" si="12"/>
        <v>0.6814340158962922</v>
      </c>
      <c r="T95" s="9">
        <f t="shared" si="13"/>
        <v>0.6347035846898706</v>
      </c>
    </row>
    <row r="96" spans="1:20" ht="15">
      <c r="A96" s="40">
        <v>1903</v>
      </c>
      <c r="B96">
        <v>195</v>
      </c>
      <c r="C96">
        <v>166.4</v>
      </c>
      <c r="D96">
        <v>170.2</v>
      </c>
      <c r="F96" s="15">
        <v>1.509</v>
      </c>
      <c r="G96" s="15">
        <v>1.288</v>
      </c>
      <c r="H96" s="15">
        <v>1.317</v>
      </c>
      <c r="I96" s="15">
        <v>0.724</v>
      </c>
      <c r="K96" s="12">
        <v>23.26</v>
      </c>
      <c r="L96" s="40">
        <v>1903</v>
      </c>
      <c r="M96" s="9">
        <f t="shared" si="7"/>
        <v>35.09934</v>
      </c>
      <c r="N96" s="9">
        <f t="shared" si="8"/>
        <v>29.958880000000004</v>
      </c>
      <c r="O96" s="9">
        <f t="shared" si="9"/>
        <v>30.63342</v>
      </c>
      <c r="P96" s="9">
        <f t="shared" si="10"/>
        <v>16.84024</v>
      </c>
      <c r="Q96" s="40">
        <v>1903</v>
      </c>
      <c r="R96" s="9">
        <f t="shared" si="11"/>
        <v>0.7344110663821324</v>
      </c>
      <c r="S96" s="9">
        <f t="shared" si="12"/>
        <v>0.5760545142785827</v>
      </c>
      <c r="T96" s="9">
        <f t="shared" si="13"/>
        <v>0.5983203093575646</v>
      </c>
    </row>
    <row r="97" spans="1:20" ht="15">
      <c r="A97" s="40">
        <v>1904</v>
      </c>
      <c r="B97">
        <v>180.5</v>
      </c>
      <c r="C97">
        <v>155</v>
      </c>
      <c r="D97">
        <v>165</v>
      </c>
      <c r="F97" s="15">
        <v>1.397</v>
      </c>
      <c r="G97" s="15">
        <v>1.2</v>
      </c>
      <c r="H97" s="15">
        <v>1.277</v>
      </c>
      <c r="I97" s="15">
        <v>0.628</v>
      </c>
      <c r="K97" s="12">
        <v>23.26</v>
      </c>
      <c r="L97" s="40">
        <v>1904</v>
      </c>
      <c r="M97" s="9">
        <f t="shared" si="7"/>
        <v>32.494220000000006</v>
      </c>
      <c r="N97" s="9">
        <f t="shared" si="8"/>
        <v>27.912000000000003</v>
      </c>
      <c r="O97" s="9">
        <f t="shared" si="9"/>
        <v>29.70302</v>
      </c>
      <c r="P97" s="9">
        <f t="shared" si="10"/>
        <v>14.607280000000001</v>
      </c>
      <c r="Q97" s="40">
        <v>1904</v>
      </c>
      <c r="R97" s="9">
        <f t="shared" si="11"/>
        <v>0.7995421927887632</v>
      </c>
      <c r="S97" s="9">
        <f t="shared" si="12"/>
        <v>0.647536669307893</v>
      </c>
      <c r="T97" s="9">
        <f t="shared" si="13"/>
        <v>0.7097286895643404</v>
      </c>
    </row>
    <row r="98" spans="1:20" ht="15">
      <c r="A98" s="40">
        <v>1905</v>
      </c>
      <c r="B98">
        <v>172.6</v>
      </c>
      <c r="C98">
        <v>145.7</v>
      </c>
      <c r="D98">
        <v>158.3</v>
      </c>
      <c r="F98" s="15">
        <v>1.336</v>
      </c>
      <c r="G98" s="15">
        <v>1.128</v>
      </c>
      <c r="H98" s="15">
        <v>1.225</v>
      </c>
      <c r="I98" s="15">
        <v>0.558</v>
      </c>
      <c r="K98" s="12">
        <v>23.26</v>
      </c>
      <c r="L98" s="40">
        <v>1905</v>
      </c>
      <c r="M98" s="9">
        <f t="shared" si="7"/>
        <v>31.075360000000003</v>
      </c>
      <c r="N98" s="9">
        <f t="shared" si="8"/>
        <v>26.23728</v>
      </c>
      <c r="O98" s="9">
        <f t="shared" si="9"/>
        <v>28.493500000000004</v>
      </c>
      <c r="P98" s="9">
        <f t="shared" si="10"/>
        <v>12.979080000000002</v>
      </c>
      <c r="Q98" s="40">
        <v>1905</v>
      </c>
      <c r="R98" s="9">
        <f t="shared" si="11"/>
        <v>0.8730763917152801</v>
      </c>
      <c r="S98" s="9">
        <f t="shared" si="12"/>
        <v>0.7038424696766931</v>
      </c>
      <c r="T98" s="9">
        <f t="shared" si="13"/>
        <v>0.7863371605975165</v>
      </c>
    </row>
    <row r="99" spans="1:20" ht="15">
      <c r="A99" s="40">
        <v>1906</v>
      </c>
      <c r="B99">
        <v>190</v>
      </c>
      <c r="C99">
        <v>160.33</v>
      </c>
      <c r="D99">
        <v>172.6</v>
      </c>
      <c r="F99" s="15">
        <v>1.47</v>
      </c>
      <c r="G99" s="15">
        <v>1.241</v>
      </c>
      <c r="H99" s="15">
        <v>1.344</v>
      </c>
      <c r="I99" s="15">
        <v>0.608</v>
      </c>
      <c r="K99" s="12">
        <v>23.26</v>
      </c>
      <c r="L99" s="40">
        <v>1906</v>
      </c>
      <c r="M99" s="9">
        <f t="shared" si="7"/>
        <v>34.1922</v>
      </c>
      <c r="N99" s="9">
        <f t="shared" si="8"/>
        <v>28.865660000000005</v>
      </c>
      <c r="O99" s="9">
        <f t="shared" si="9"/>
        <v>31.261440000000004</v>
      </c>
      <c r="P99" s="9">
        <f t="shared" si="10"/>
        <v>14.14208</v>
      </c>
      <c r="Q99" s="40">
        <v>1906</v>
      </c>
      <c r="R99" s="9">
        <f t="shared" si="11"/>
        <v>0.8828427978066149</v>
      </c>
      <c r="S99" s="9">
        <f t="shared" si="12"/>
        <v>0.7134979032384403</v>
      </c>
      <c r="T99" s="9">
        <f t="shared" si="13"/>
        <v>0.7932306391169279</v>
      </c>
    </row>
    <row r="100" spans="1:20" ht="15">
      <c r="A100" s="40">
        <v>1907</v>
      </c>
      <c r="B100">
        <v>212.5</v>
      </c>
      <c r="C100">
        <v>178</v>
      </c>
      <c r="D100">
        <v>175</v>
      </c>
      <c r="F100" s="15">
        <v>1.645</v>
      </c>
      <c r="G100" s="15">
        <v>1.378</v>
      </c>
      <c r="H100" s="15">
        <v>1.354</v>
      </c>
      <c r="I100" s="15">
        <v>0.83</v>
      </c>
      <c r="K100" s="12">
        <v>23.26</v>
      </c>
      <c r="L100" s="40">
        <v>1907</v>
      </c>
      <c r="M100" s="9">
        <f t="shared" si="7"/>
        <v>38.2627</v>
      </c>
      <c r="N100" s="9">
        <f t="shared" si="8"/>
        <v>32.052279999999996</v>
      </c>
      <c r="O100" s="9">
        <f t="shared" si="9"/>
        <v>31.494040000000005</v>
      </c>
      <c r="P100" s="9">
        <f t="shared" si="10"/>
        <v>19.3058</v>
      </c>
      <c r="Q100" s="40">
        <v>1907</v>
      </c>
      <c r="R100" s="9">
        <f t="shared" si="11"/>
        <v>0.6840699624088287</v>
      </c>
      <c r="S100" s="9">
        <f t="shared" si="12"/>
        <v>0.5069627507829602</v>
      </c>
      <c r="T100" s="9">
        <f t="shared" si="13"/>
        <v>0.4893927526815768</v>
      </c>
    </row>
    <row r="101" spans="1:20" ht="15">
      <c r="A101" s="40">
        <v>1908</v>
      </c>
      <c r="B101">
        <v>225</v>
      </c>
      <c r="C101">
        <v>194</v>
      </c>
      <c r="D101">
        <v>175</v>
      </c>
      <c r="F101" s="15">
        <v>1.741</v>
      </c>
      <c r="G101" s="15">
        <v>1.502</v>
      </c>
      <c r="H101" s="15">
        <v>1.354</v>
      </c>
      <c r="I101" s="15">
        <v>0.869</v>
      </c>
      <c r="K101" s="12">
        <v>23.26</v>
      </c>
      <c r="L101" s="40">
        <v>1908</v>
      </c>
      <c r="M101" s="9">
        <f t="shared" si="7"/>
        <v>40.49566000000001</v>
      </c>
      <c r="N101" s="9">
        <f t="shared" si="8"/>
        <v>34.93652</v>
      </c>
      <c r="O101" s="9">
        <f t="shared" si="9"/>
        <v>31.494040000000005</v>
      </c>
      <c r="P101" s="9">
        <f t="shared" si="10"/>
        <v>20.21294</v>
      </c>
      <c r="Q101" s="40">
        <v>1908</v>
      </c>
      <c r="R101" s="9">
        <f t="shared" si="11"/>
        <v>0.6948718145027972</v>
      </c>
      <c r="S101" s="9">
        <f t="shared" si="12"/>
        <v>0.5472097070586881</v>
      </c>
      <c r="T101" s="9">
        <f t="shared" si="13"/>
        <v>0.44347532820682845</v>
      </c>
    </row>
    <row r="102" spans="1:20" ht="15">
      <c r="A102" s="40">
        <v>1909</v>
      </c>
      <c r="B102">
        <v>202.6</v>
      </c>
      <c r="C102">
        <v>172.6</v>
      </c>
      <c r="D102">
        <v>155</v>
      </c>
      <c r="F102" s="15">
        <v>1.568</v>
      </c>
      <c r="G102" s="15">
        <v>1.336</v>
      </c>
      <c r="H102" s="15">
        <v>1.2</v>
      </c>
      <c r="I102" s="15">
        <v>0.726</v>
      </c>
      <c r="K102" s="12">
        <v>23.26</v>
      </c>
      <c r="L102" s="40">
        <v>1909</v>
      </c>
      <c r="M102" s="9">
        <f t="shared" si="7"/>
        <v>36.471680000000006</v>
      </c>
      <c r="N102" s="9">
        <f t="shared" si="8"/>
        <v>31.075360000000003</v>
      </c>
      <c r="O102" s="9">
        <f t="shared" si="9"/>
        <v>27.912000000000003</v>
      </c>
      <c r="P102" s="9">
        <f t="shared" si="10"/>
        <v>16.88676</v>
      </c>
      <c r="Q102" s="40">
        <v>1909</v>
      </c>
      <c r="R102" s="9">
        <f t="shared" si="11"/>
        <v>0.7700061860855573</v>
      </c>
      <c r="S102" s="9">
        <f t="shared" si="12"/>
        <v>0.6098853392717951</v>
      </c>
      <c r="T102" s="9">
        <f t="shared" si="13"/>
        <v>0.5025268209512957</v>
      </c>
    </row>
    <row r="103" spans="1:20" ht="15">
      <c r="A103" s="40">
        <v>1910</v>
      </c>
      <c r="B103">
        <v>266</v>
      </c>
      <c r="C103">
        <v>205.8</v>
      </c>
      <c r="D103">
        <v>168.6</v>
      </c>
      <c r="F103" s="15">
        <v>2.059</v>
      </c>
      <c r="G103" s="15">
        <v>1.593</v>
      </c>
      <c r="H103" s="15">
        <v>1.305</v>
      </c>
      <c r="I103" s="15">
        <v>0.832</v>
      </c>
      <c r="K103" s="12">
        <v>23.26</v>
      </c>
      <c r="L103" s="40">
        <v>1910</v>
      </c>
      <c r="M103" s="9">
        <f t="shared" si="7"/>
        <v>47.892340000000004</v>
      </c>
      <c r="N103" s="9">
        <f t="shared" si="8"/>
        <v>37.053180000000005</v>
      </c>
      <c r="O103" s="9">
        <f t="shared" si="9"/>
        <v>30.354300000000002</v>
      </c>
      <c r="P103" s="9">
        <f t="shared" si="10"/>
        <v>19.35232</v>
      </c>
      <c r="Q103" s="40">
        <v>1910</v>
      </c>
      <c r="R103" s="9">
        <f t="shared" si="11"/>
        <v>0.906143266206581</v>
      </c>
      <c r="S103" s="9">
        <f t="shared" si="12"/>
        <v>0.6495418690888402</v>
      </c>
      <c r="T103" s="9">
        <f t="shared" si="13"/>
        <v>0.45012587893558537</v>
      </c>
    </row>
    <row r="104" spans="1:20" ht="15">
      <c r="A104" s="40">
        <v>1911</v>
      </c>
      <c r="B104">
        <v>300</v>
      </c>
      <c r="C104">
        <v>201.6</v>
      </c>
      <c r="D104">
        <v>170.3</v>
      </c>
      <c r="F104" s="15">
        <v>2.322</v>
      </c>
      <c r="G104" s="15">
        <v>1.56</v>
      </c>
      <c r="H104" s="15">
        <v>1.318</v>
      </c>
      <c r="I104" s="15">
        <v>0.832</v>
      </c>
      <c r="K104" s="12">
        <v>23.26</v>
      </c>
      <c r="L104" s="40">
        <v>1911</v>
      </c>
      <c r="M104" s="9">
        <f t="shared" si="7"/>
        <v>54.00972000000001</v>
      </c>
      <c r="N104" s="9">
        <f t="shared" si="8"/>
        <v>36.2856</v>
      </c>
      <c r="O104" s="9">
        <f t="shared" si="9"/>
        <v>30.656680000000005</v>
      </c>
      <c r="P104" s="9">
        <f t="shared" si="10"/>
        <v>19.35232</v>
      </c>
      <c r="Q104" s="40">
        <v>1911</v>
      </c>
      <c r="R104" s="9">
        <f t="shared" si="11"/>
        <v>1.0263517214366285</v>
      </c>
      <c r="S104" s="9">
        <f t="shared" si="12"/>
        <v>0.6286086594223742</v>
      </c>
      <c r="T104" s="9">
        <f t="shared" si="13"/>
        <v>0.4600382742412441</v>
      </c>
    </row>
    <row r="105" spans="1:20" ht="15">
      <c r="A105" s="40">
        <v>1912</v>
      </c>
      <c r="B105">
        <v>300</v>
      </c>
      <c r="C105">
        <v>225</v>
      </c>
      <c r="D105">
        <v>181.5</v>
      </c>
      <c r="F105" s="15">
        <v>2.322</v>
      </c>
      <c r="G105" s="15">
        <v>1.741</v>
      </c>
      <c r="H105" s="15">
        <v>1.405</v>
      </c>
      <c r="I105" s="15">
        <v>0.872</v>
      </c>
      <c r="K105" s="12">
        <v>23.26</v>
      </c>
      <c r="L105" s="40">
        <v>1912</v>
      </c>
      <c r="M105" s="9">
        <f t="shared" si="7"/>
        <v>54.00972000000001</v>
      </c>
      <c r="N105" s="9">
        <f t="shared" si="8"/>
        <v>40.49566000000001</v>
      </c>
      <c r="O105" s="9">
        <f t="shared" si="9"/>
        <v>32.6803</v>
      </c>
      <c r="P105" s="9">
        <f t="shared" si="10"/>
        <v>20.28272</v>
      </c>
      <c r="Q105" s="40">
        <v>1912</v>
      </c>
      <c r="R105" s="9">
        <f t="shared" si="11"/>
        <v>0.9793947383488574</v>
      </c>
      <c r="S105" s="9">
        <f t="shared" si="12"/>
        <v>0.6914255158592095</v>
      </c>
      <c r="T105" s="9">
        <f t="shared" si="13"/>
        <v>0.4770031578588665</v>
      </c>
    </row>
    <row r="106" spans="1:20" ht="15">
      <c r="A106" s="40">
        <v>1913</v>
      </c>
      <c r="B106">
        <v>350</v>
      </c>
      <c r="C106">
        <v>205</v>
      </c>
      <c r="D106">
        <v>192.4</v>
      </c>
      <c r="F106" s="15">
        <v>2.709</v>
      </c>
      <c r="G106" s="15">
        <v>1.587</v>
      </c>
      <c r="H106" s="15">
        <v>1.489</v>
      </c>
      <c r="I106" s="15">
        <v>0.832</v>
      </c>
      <c r="K106" s="12">
        <v>23.26</v>
      </c>
      <c r="L106" s="40">
        <v>1913</v>
      </c>
      <c r="M106" s="9">
        <f t="shared" si="7"/>
        <v>63.011340000000004</v>
      </c>
      <c r="N106" s="9">
        <f t="shared" si="8"/>
        <v>36.91362</v>
      </c>
      <c r="O106" s="9">
        <f t="shared" si="9"/>
        <v>34.63414</v>
      </c>
      <c r="P106" s="9">
        <f t="shared" si="10"/>
        <v>19.35232</v>
      </c>
      <c r="Q106" s="40">
        <v>1913</v>
      </c>
      <c r="R106" s="9">
        <f t="shared" si="11"/>
        <v>1.1805024012638867</v>
      </c>
      <c r="S106" s="9">
        <f t="shared" si="12"/>
        <v>0.6457682797052007</v>
      </c>
      <c r="T106" s="9">
        <f t="shared" si="13"/>
        <v>0.5820275918628005</v>
      </c>
    </row>
    <row r="107" spans="1:20" ht="15">
      <c r="A107" s="41">
        <v>1914</v>
      </c>
      <c r="B107">
        <v>337</v>
      </c>
      <c r="C107">
        <v>197.6</v>
      </c>
      <c r="D107">
        <v>194</v>
      </c>
      <c r="F107" s="15">
        <v>2.608</v>
      </c>
      <c r="G107" s="15">
        <v>1.529</v>
      </c>
      <c r="H107" s="15">
        <v>1.502</v>
      </c>
      <c r="I107" s="15">
        <v>0.755</v>
      </c>
      <c r="K107" s="12">
        <v>23.26</v>
      </c>
      <c r="L107" s="41">
        <v>1914</v>
      </c>
      <c r="M107" s="9">
        <f t="shared" si="7"/>
        <v>60.66208</v>
      </c>
      <c r="N107" s="9">
        <f t="shared" si="8"/>
        <v>35.56454</v>
      </c>
      <c r="O107" s="9">
        <f t="shared" si="9"/>
        <v>34.93652</v>
      </c>
      <c r="P107" s="9">
        <f t="shared" si="10"/>
        <v>17.561300000000003</v>
      </c>
      <c r="Q107" s="41">
        <v>1914</v>
      </c>
      <c r="R107" s="9">
        <f t="shared" si="11"/>
        <v>1.239621173797519</v>
      </c>
      <c r="S107" s="9">
        <f t="shared" si="12"/>
        <v>0.7056514566800374</v>
      </c>
      <c r="T107" s="9">
        <f t="shared" si="13"/>
        <v>0.6878350830750553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06"/>
  <sheetViews>
    <sheetView workbookViewId="0" topLeftCell="A1">
      <pane ySplit="6560" topLeftCell="BM94" activePane="bottomLeft" state="split"/>
      <selection pane="topLeft" activeCell="B107" sqref="B107"/>
      <selection pane="bottomLeft" activeCell="G98" sqref="G98"/>
    </sheetView>
  </sheetViews>
  <sheetFormatPr defaultColWidth="11.421875" defaultRowHeight="12.75"/>
  <cols>
    <col min="1" max="1" width="10.8515625" style="3" customWidth="1"/>
    <col min="2" max="2" width="9.00390625" style="9" customWidth="1"/>
    <col min="3" max="16384" width="10.8515625" style="3" customWidth="1"/>
  </cols>
  <sheetData>
    <row r="2" ht="15">
      <c r="B2" s="9" t="s">
        <v>196</v>
      </c>
    </row>
    <row r="4" ht="15">
      <c r="B4" s="29" t="s">
        <v>164</v>
      </c>
    </row>
    <row r="5" ht="15">
      <c r="B5" s="9" t="s">
        <v>163</v>
      </c>
    </row>
    <row r="7" spans="1:2" ht="15">
      <c r="A7" s="24" t="s">
        <v>165</v>
      </c>
      <c r="B7" s="30" t="s">
        <v>166</v>
      </c>
    </row>
    <row r="8" spans="1:2" ht="15">
      <c r="A8" s="3">
        <v>1816</v>
      </c>
      <c r="B8" s="9">
        <v>5.28</v>
      </c>
    </row>
    <row r="9" spans="1:2" ht="15">
      <c r="A9" s="3">
        <v>1817</v>
      </c>
      <c r="B9" s="9">
        <v>5.12</v>
      </c>
    </row>
    <row r="10" spans="1:2" ht="15">
      <c r="A10" s="3">
        <v>1818</v>
      </c>
      <c r="B10" s="9">
        <v>5.23</v>
      </c>
    </row>
    <row r="11" spans="1:2" ht="15">
      <c r="A11" s="3">
        <v>1819</v>
      </c>
      <c r="B11" s="9">
        <v>5.25</v>
      </c>
    </row>
    <row r="12" spans="1:2" ht="15">
      <c r="A12" s="3">
        <v>1820</v>
      </c>
      <c r="B12" s="9">
        <v>5.18</v>
      </c>
    </row>
    <row r="13" spans="1:2" ht="15">
      <c r="A13" s="3">
        <v>1821</v>
      </c>
      <c r="B13" s="9">
        <v>5.08</v>
      </c>
    </row>
    <row r="14" spans="1:2" ht="15">
      <c r="A14" s="3">
        <v>1822</v>
      </c>
      <c r="B14" s="9">
        <v>5.12</v>
      </c>
    </row>
    <row r="15" spans="1:2" ht="15">
      <c r="A15" s="3">
        <v>1823</v>
      </c>
      <c r="B15" s="9">
        <v>5.11</v>
      </c>
    </row>
    <row r="16" spans="1:2" ht="15">
      <c r="A16" s="3">
        <v>1824</v>
      </c>
      <c r="B16" s="9">
        <v>5.18</v>
      </c>
    </row>
    <row r="17" spans="1:2" ht="15">
      <c r="A17" s="3">
        <v>1825</v>
      </c>
      <c r="B17" s="9">
        <v>5.12</v>
      </c>
    </row>
    <row r="18" spans="1:2" ht="15">
      <c r="A18" s="3">
        <v>1826</v>
      </c>
      <c r="B18" s="9">
        <v>5.14</v>
      </c>
    </row>
    <row r="19" spans="1:2" ht="15">
      <c r="A19" s="3">
        <v>1827</v>
      </c>
      <c r="B19" s="9">
        <v>5.1</v>
      </c>
    </row>
    <row r="20" spans="1:2" ht="15">
      <c r="A20" s="3">
        <v>1828</v>
      </c>
      <c r="B20" s="9">
        <v>5.11</v>
      </c>
    </row>
    <row r="21" spans="1:2" ht="15">
      <c r="A21" s="3">
        <v>1829</v>
      </c>
      <c r="B21" s="9">
        <v>5.08</v>
      </c>
    </row>
    <row r="22" spans="1:2" ht="15">
      <c r="A22" s="3">
        <v>1830</v>
      </c>
      <c r="B22" s="9">
        <v>5.08</v>
      </c>
    </row>
    <row r="23" spans="1:2" ht="15">
      <c r="A23" s="3">
        <v>1831</v>
      </c>
      <c r="B23" s="9">
        <v>5.3</v>
      </c>
    </row>
    <row r="24" spans="1:2" ht="15">
      <c r="A24" s="3">
        <v>1832</v>
      </c>
      <c r="B24" s="9">
        <v>6.14</v>
      </c>
    </row>
    <row r="25" spans="1:2" ht="15">
      <c r="A25" s="3">
        <v>1833</v>
      </c>
      <c r="B25" s="9">
        <v>5.33</v>
      </c>
    </row>
    <row r="26" spans="1:2" ht="15">
      <c r="A26" s="3">
        <v>1834</v>
      </c>
      <c r="B26" s="9">
        <v>5.46</v>
      </c>
    </row>
    <row r="27" spans="1:2" ht="15">
      <c r="A27" s="3">
        <v>1835</v>
      </c>
      <c r="B27" s="9">
        <v>5.62</v>
      </c>
    </row>
    <row r="28" spans="1:2" ht="15">
      <c r="A28" s="3">
        <v>1836</v>
      </c>
      <c r="B28" s="9">
        <v>5.18</v>
      </c>
    </row>
    <row r="29" spans="1:2" ht="15">
      <c r="A29" s="3">
        <v>1837</v>
      </c>
      <c r="B29" s="9">
        <v>5.12</v>
      </c>
    </row>
    <row r="30" spans="1:2" ht="15">
      <c r="A30" s="3">
        <v>1838</v>
      </c>
      <c r="B30" s="9">
        <v>5.1</v>
      </c>
    </row>
    <row r="31" spans="1:2" ht="15">
      <c r="A31" s="3">
        <v>1839</v>
      </c>
      <c r="B31" s="9">
        <v>5.11</v>
      </c>
    </row>
    <row r="32" spans="1:2" ht="15">
      <c r="A32" s="3">
        <v>1840</v>
      </c>
      <c r="B32" s="9">
        <v>5.16</v>
      </c>
    </row>
    <row r="33" spans="1:2" ht="15">
      <c r="A33" s="3">
        <v>1841</v>
      </c>
      <c r="B33" s="9">
        <v>5</v>
      </c>
    </row>
    <row r="34" spans="1:2" ht="15">
      <c r="A34" s="3">
        <v>1842</v>
      </c>
      <c r="B34" s="9">
        <v>5.17</v>
      </c>
    </row>
    <row r="35" spans="1:2" ht="15">
      <c r="A35" s="3">
        <v>1843</v>
      </c>
      <c r="B35" s="9">
        <v>5.1</v>
      </c>
    </row>
    <row r="36" spans="1:2" ht="15">
      <c r="A36" s="3">
        <v>1844</v>
      </c>
      <c r="B36" s="9">
        <v>5.21</v>
      </c>
    </row>
    <row r="37" spans="1:2" ht="15">
      <c r="A37" s="3">
        <v>1845</v>
      </c>
      <c r="B37" s="9">
        <v>5.16</v>
      </c>
    </row>
    <row r="38" spans="1:2" ht="15">
      <c r="A38" s="3">
        <v>1846</v>
      </c>
      <c r="B38" s="9">
        <v>5.22</v>
      </c>
    </row>
    <row r="39" spans="1:2" ht="15">
      <c r="A39" s="3">
        <v>1847</v>
      </c>
      <c r="B39" s="9">
        <v>5.17</v>
      </c>
    </row>
    <row r="40" spans="1:2" ht="15">
      <c r="A40" s="3">
        <v>1848</v>
      </c>
      <c r="B40" s="9">
        <v>5</v>
      </c>
    </row>
    <row r="41" spans="1:2" ht="15">
      <c r="A41" s="3">
        <v>1849</v>
      </c>
      <c r="B41" s="9">
        <v>5</v>
      </c>
    </row>
    <row r="42" spans="1:2" ht="15">
      <c r="A42" s="3">
        <v>1850</v>
      </c>
      <c r="B42" s="9">
        <v>5</v>
      </c>
    </row>
    <row r="43" spans="1:2" ht="15">
      <c r="A43" s="3">
        <v>1851</v>
      </c>
      <c r="B43" s="9">
        <v>5</v>
      </c>
    </row>
    <row r="44" spans="1:2" ht="15">
      <c r="A44" s="3">
        <v>1852</v>
      </c>
      <c r="B44" s="9">
        <v>5.06</v>
      </c>
    </row>
    <row r="45" spans="1:2" ht="15">
      <c r="A45" s="3">
        <v>1853</v>
      </c>
      <c r="B45" s="9">
        <v>5</v>
      </c>
    </row>
    <row r="46" spans="1:2" ht="15">
      <c r="A46" s="3">
        <v>1854</v>
      </c>
      <c r="B46" s="9">
        <v>5</v>
      </c>
    </row>
    <row r="47" spans="1:2" ht="15">
      <c r="A47" s="3">
        <v>1855</v>
      </c>
      <c r="B47" s="9">
        <v>5.1</v>
      </c>
    </row>
    <row r="48" spans="1:2" ht="15">
      <c r="A48" s="3">
        <v>1856</v>
      </c>
      <c r="B48" s="9">
        <v>4.61</v>
      </c>
    </row>
    <row r="49" spans="1:2" ht="15">
      <c r="A49" s="3">
        <v>1857</v>
      </c>
      <c r="B49" s="9">
        <v>4.9</v>
      </c>
    </row>
    <row r="50" spans="1:2" ht="15">
      <c r="A50" s="3">
        <v>1858</v>
      </c>
      <c r="B50" s="9">
        <v>5.06</v>
      </c>
    </row>
    <row r="51" spans="1:2" ht="15">
      <c r="A51" s="3">
        <v>1859</v>
      </c>
      <c r="B51" s="9">
        <v>5</v>
      </c>
    </row>
    <row r="52" spans="1:2" ht="15">
      <c r="A52" s="3">
        <v>1860</v>
      </c>
      <c r="B52" s="9">
        <v>5.5</v>
      </c>
    </row>
    <row r="53" spans="1:2" ht="15">
      <c r="A53" s="3">
        <v>1861</v>
      </c>
      <c r="B53" s="9">
        <v>5.11</v>
      </c>
    </row>
    <row r="54" spans="1:2" ht="15">
      <c r="A54" s="3">
        <v>1862</v>
      </c>
      <c r="B54" s="9">
        <v>5.67</v>
      </c>
    </row>
    <row r="55" spans="1:2" ht="15">
      <c r="A55" s="3">
        <v>1863</v>
      </c>
      <c r="B55" s="9">
        <v>5.9</v>
      </c>
    </row>
    <row r="56" spans="1:2" ht="15">
      <c r="A56" s="3">
        <v>1864</v>
      </c>
      <c r="B56" s="9">
        <v>5.87</v>
      </c>
    </row>
    <row r="57" spans="1:2" ht="15">
      <c r="A57" s="3">
        <v>1865</v>
      </c>
      <c r="B57" s="9">
        <v>6</v>
      </c>
    </row>
    <row r="58" spans="1:2" ht="15">
      <c r="A58" s="3">
        <v>1866</v>
      </c>
      <c r="B58" s="9">
        <v>6</v>
      </c>
    </row>
    <row r="59" spans="1:2" ht="15">
      <c r="A59" s="3">
        <v>1867</v>
      </c>
      <c r="B59" s="9">
        <v>6.2</v>
      </c>
    </row>
    <row r="60" spans="1:2" ht="15">
      <c r="A60" s="3">
        <v>1868</v>
      </c>
      <c r="B60" s="9">
        <v>5.8</v>
      </c>
    </row>
    <row r="61" spans="1:2" ht="15">
      <c r="A61" s="3">
        <v>1869</v>
      </c>
      <c r="B61" s="9">
        <v>5.8</v>
      </c>
    </row>
    <row r="62" spans="1:2" ht="15">
      <c r="A62" s="3">
        <v>1870</v>
      </c>
      <c r="B62" s="9">
        <v>5.5</v>
      </c>
    </row>
    <row r="63" spans="1:2" ht="15">
      <c r="A63" s="3">
        <v>1871</v>
      </c>
      <c r="B63" s="9">
        <v>5.43</v>
      </c>
    </row>
    <row r="64" spans="1:2" ht="15">
      <c r="A64" s="3">
        <v>1872</v>
      </c>
      <c r="B64" s="9">
        <v>5.33</v>
      </c>
    </row>
    <row r="65" spans="1:2" ht="15">
      <c r="A65" s="3">
        <v>1873</v>
      </c>
      <c r="B65" s="9">
        <v>5</v>
      </c>
    </row>
    <row r="66" spans="1:2" ht="15">
      <c r="A66" s="3">
        <v>1874</v>
      </c>
      <c r="B66" s="9">
        <v>4.7</v>
      </c>
    </row>
    <row r="67" spans="1:2" ht="15">
      <c r="A67" s="3">
        <v>1875</v>
      </c>
      <c r="B67" s="9">
        <v>4.67</v>
      </c>
    </row>
    <row r="68" spans="1:2" ht="15">
      <c r="A68" s="3">
        <v>1876</v>
      </c>
      <c r="B68" s="9">
        <v>4.62</v>
      </c>
    </row>
    <row r="69" spans="1:2" ht="15">
      <c r="A69" s="3">
        <v>1877</v>
      </c>
      <c r="B69" s="9">
        <v>4.75</v>
      </c>
    </row>
    <row r="70" spans="1:2" ht="15">
      <c r="A70" s="3">
        <v>1878</v>
      </c>
      <c r="B70" s="9">
        <v>4.75</v>
      </c>
    </row>
    <row r="71" spans="1:2" ht="15">
      <c r="A71" s="3">
        <v>1879</v>
      </c>
      <c r="B71" s="9">
        <v>4.6</v>
      </c>
    </row>
    <row r="72" spans="1:2" ht="15">
      <c r="A72" s="3">
        <v>1880</v>
      </c>
      <c r="B72" s="9">
        <v>4.65</v>
      </c>
    </row>
    <row r="73" spans="1:2" ht="15">
      <c r="A73" s="3">
        <v>1881</v>
      </c>
      <c r="B73" s="9">
        <v>4.56</v>
      </c>
    </row>
    <row r="74" spans="1:2" ht="15">
      <c r="A74" s="3">
        <v>1882</v>
      </c>
      <c r="B74" s="9">
        <v>4.57</v>
      </c>
    </row>
    <row r="75" spans="1:2" ht="15">
      <c r="A75" s="3">
        <v>1883</v>
      </c>
      <c r="B75" s="9">
        <v>4.67</v>
      </c>
    </row>
    <row r="76" spans="1:2" ht="15">
      <c r="A76" s="3">
        <v>1884</v>
      </c>
      <c r="B76" s="9">
        <v>4.69</v>
      </c>
    </row>
    <row r="77" spans="1:2" ht="15">
      <c r="A77" s="3">
        <v>1885</v>
      </c>
      <c r="B77" s="9">
        <v>4.75</v>
      </c>
    </row>
    <row r="78" spans="1:2" ht="15">
      <c r="A78" s="3">
        <v>1886</v>
      </c>
      <c r="B78" s="9">
        <v>4.72</v>
      </c>
    </row>
    <row r="79" spans="1:2" ht="15">
      <c r="A79" s="3">
        <v>1887</v>
      </c>
      <c r="B79" s="9">
        <v>4.81</v>
      </c>
    </row>
    <row r="80" spans="1:2" ht="15">
      <c r="A80" s="3">
        <v>1888</v>
      </c>
      <c r="B80" s="9">
        <v>4.84</v>
      </c>
    </row>
    <row r="81" spans="1:2" ht="15">
      <c r="A81" s="3">
        <v>1889</v>
      </c>
      <c r="B81" s="9">
        <v>4.9</v>
      </c>
    </row>
    <row r="82" spans="1:2" ht="15">
      <c r="A82" s="3">
        <v>1890</v>
      </c>
      <c r="B82" s="9">
        <v>4.91</v>
      </c>
    </row>
    <row r="83" spans="1:2" ht="15">
      <c r="A83" s="3">
        <v>1891</v>
      </c>
      <c r="B83" s="9">
        <v>4.82</v>
      </c>
    </row>
    <row r="84" spans="1:2" ht="15">
      <c r="A84" s="3">
        <v>1892</v>
      </c>
      <c r="B84" s="9">
        <v>4.72</v>
      </c>
    </row>
    <row r="85" spans="1:2" ht="15">
      <c r="A85" s="3">
        <v>1893</v>
      </c>
      <c r="B85" s="9">
        <v>4.67</v>
      </c>
    </row>
    <row r="86" spans="1:2" ht="15">
      <c r="A86" s="3">
        <v>1894</v>
      </c>
      <c r="B86" s="9">
        <v>4.67</v>
      </c>
    </row>
    <row r="87" spans="1:2" ht="15">
      <c r="A87" s="3">
        <v>1895</v>
      </c>
      <c r="B87" s="9">
        <v>4.62</v>
      </c>
    </row>
    <row r="88" spans="1:2" ht="15">
      <c r="A88" s="3">
        <v>1896</v>
      </c>
      <c r="B88" s="9">
        <v>4.63</v>
      </c>
    </row>
    <row r="89" spans="1:2" ht="15">
      <c r="A89" s="3">
        <v>1897</v>
      </c>
      <c r="B89" s="9">
        <v>4.6</v>
      </c>
    </row>
    <row r="90" spans="1:2" ht="15">
      <c r="A90" s="3">
        <v>1898</v>
      </c>
      <c r="B90" s="9">
        <v>4.57</v>
      </c>
    </row>
    <row r="91" spans="1:2" ht="15">
      <c r="A91" s="3">
        <v>1899</v>
      </c>
      <c r="B91" s="9">
        <v>4.65</v>
      </c>
    </row>
    <row r="92" spans="1:2" ht="15">
      <c r="A92" s="3">
        <v>1900</v>
      </c>
      <c r="B92" s="9">
        <v>4.77</v>
      </c>
    </row>
    <row r="93" spans="1:2" ht="15">
      <c r="A93" s="3">
        <v>1901</v>
      </c>
      <c r="B93" s="9">
        <v>4.81</v>
      </c>
    </row>
    <row r="94" spans="1:2" ht="15">
      <c r="A94" s="3">
        <v>1902</v>
      </c>
      <c r="B94" s="9">
        <v>4.75</v>
      </c>
    </row>
    <row r="95" spans="1:2" ht="15">
      <c r="A95" s="3">
        <v>1903</v>
      </c>
      <c r="B95" s="9">
        <v>4.67</v>
      </c>
    </row>
    <row r="96" spans="1:2" ht="15">
      <c r="A96" s="3">
        <v>1904</v>
      </c>
      <c r="B96" s="9">
        <v>4.83</v>
      </c>
    </row>
    <row r="97" spans="1:2" ht="15">
      <c r="A97" s="3">
        <v>1905</v>
      </c>
      <c r="B97" s="9">
        <v>5.03</v>
      </c>
    </row>
    <row r="98" spans="1:2" ht="15">
      <c r="A98" s="3">
        <v>1906</v>
      </c>
      <c r="B98" s="9">
        <v>5</v>
      </c>
    </row>
    <row r="99" spans="1:2" ht="15">
      <c r="A99" s="3">
        <v>1907</v>
      </c>
      <c r="B99" s="9">
        <v>4.83</v>
      </c>
    </row>
    <row r="100" spans="1:2" ht="15">
      <c r="A100" s="3">
        <v>1908</v>
      </c>
      <c r="B100" s="9">
        <v>5</v>
      </c>
    </row>
    <row r="101" spans="1:2" ht="15">
      <c r="A101" s="3">
        <v>1909</v>
      </c>
      <c r="B101" s="9">
        <v>5</v>
      </c>
    </row>
    <row r="102" spans="1:2" ht="15">
      <c r="A102" s="3">
        <v>1910</v>
      </c>
      <c r="B102" s="9">
        <v>5</v>
      </c>
    </row>
    <row r="103" spans="1:2" ht="15">
      <c r="A103" s="3">
        <v>1911</v>
      </c>
      <c r="B103" s="9">
        <v>4.75</v>
      </c>
    </row>
    <row r="104" spans="1:2" ht="15">
      <c r="A104" s="3">
        <v>1912</v>
      </c>
      <c r="B104" s="9">
        <v>4.62</v>
      </c>
    </row>
    <row r="105" spans="1:2" ht="15">
      <c r="A105" s="3">
        <v>1913</v>
      </c>
      <c r="B105" s="9">
        <v>4.75</v>
      </c>
    </row>
    <row r="106" spans="1:2" ht="15">
      <c r="A106" s="3">
        <v>1914</v>
      </c>
      <c r="B106" s="9">
        <v>4.91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0"/>
  <sheetViews>
    <sheetView zoomScale="125" zoomScaleNormal="125" workbookViewId="0" topLeftCell="H1">
      <pane ySplit="6680" topLeftCell="BM100" activePane="topLeft" state="split"/>
      <selection pane="topLeft" activeCell="M3" sqref="M3"/>
      <selection pane="bottomLeft" activeCell="P47" sqref="P47"/>
    </sheetView>
  </sheetViews>
  <sheetFormatPr defaultColWidth="11.421875" defaultRowHeight="12.75"/>
  <cols>
    <col min="1" max="7" width="8.8515625" style="0" customWidth="1"/>
    <col min="8" max="12" width="8.8515625" style="15" customWidth="1"/>
    <col min="13" max="13" width="9.140625" style="0" customWidth="1"/>
    <col min="14" max="14" width="8.8515625" style="10" customWidth="1"/>
    <col min="16" max="17" width="8.8515625" style="0" customWidth="1"/>
    <col min="18" max="18" width="7.421875" style="0" customWidth="1"/>
    <col min="19" max="16384" width="8.8515625" style="0" customWidth="1"/>
  </cols>
  <sheetData>
    <row r="1" spans="1:22" ht="15">
      <c r="A1" s="1" t="s">
        <v>41</v>
      </c>
      <c r="O1" s="3"/>
      <c r="U1">
        <v>0.405504</v>
      </c>
      <c r="V1" t="s">
        <v>189</v>
      </c>
    </row>
    <row r="2" spans="1:15" ht="15">
      <c r="A2" s="3" t="s">
        <v>191</v>
      </c>
      <c r="O2" s="3" t="s">
        <v>207</v>
      </c>
    </row>
    <row r="3" ht="15">
      <c r="O3" s="3" t="s">
        <v>208</v>
      </c>
    </row>
    <row r="4" spans="1:15" ht="15">
      <c r="A4" t="s">
        <v>50</v>
      </c>
      <c r="O4" s="3" t="s">
        <v>209</v>
      </c>
    </row>
    <row r="5" spans="1:25" ht="15">
      <c r="A5" t="s">
        <v>204</v>
      </c>
      <c r="O5" s="3" t="s">
        <v>92</v>
      </c>
      <c r="Q5" s="3"/>
      <c r="R5" s="3" t="s">
        <v>104</v>
      </c>
      <c r="S5" s="3"/>
      <c r="T5" s="3"/>
      <c r="U5" s="3"/>
      <c r="V5" s="3"/>
      <c r="W5" s="3"/>
      <c r="X5" s="3"/>
      <c r="Y5" s="3"/>
    </row>
    <row r="6" spans="1:25" ht="15">
      <c r="A6" t="s">
        <v>51</v>
      </c>
      <c r="O6" s="3" t="s">
        <v>91</v>
      </c>
      <c r="Q6" s="3"/>
      <c r="R6" s="24" t="s">
        <v>42</v>
      </c>
      <c r="S6" s="3"/>
      <c r="T6" s="24" t="s">
        <v>43</v>
      </c>
      <c r="U6" s="3"/>
      <c r="V6" s="3"/>
      <c r="W6" s="24" t="s">
        <v>106</v>
      </c>
      <c r="X6" s="3"/>
      <c r="Y6" s="24" t="s">
        <v>107</v>
      </c>
    </row>
    <row r="7" spans="14:25" ht="15">
      <c r="N7" s="11" t="s">
        <v>53</v>
      </c>
      <c r="O7" s="3"/>
      <c r="Q7" s="3"/>
      <c r="R7" s="3">
        <v>0.72</v>
      </c>
      <c r="S7" s="3"/>
      <c r="T7" s="3">
        <v>0.72</v>
      </c>
      <c r="U7" s="3"/>
      <c r="V7" s="3"/>
      <c r="W7" s="3">
        <v>0.618</v>
      </c>
      <c r="X7" s="3"/>
      <c r="Y7" s="3">
        <v>0.412</v>
      </c>
    </row>
    <row r="8" spans="2:25" ht="15">
      <c r="B8" t="s">
        <v>57</v>
      </c>
      <c r="H8" s="23" t="s">
        <v>108</v>
      </c>
      <c r="I8" s="23"/>
      <c r="J8" s="23"/>
      <c r="K8" s="23"/>
      <c r="L8" s="23"/>
      <c r="N8" s="11" t="s">
        <v>54</v>
      </c>
      <c r="O8" s="3" t="s">
        <v>183</v>
      </c>
      <c r="Q8" s="31" t="s">
        <v>186</v>
      </c>
      <c r="R8" s="31"/>
      <c r="S8" s="31"/>
      <c r="T8" s="31"/>
      <c r="U8" s="31"/>
      <c r="V8" s="31"/>
      <c r="W8" s="31"/>
      <c r="X8" s="31"/>
      <c r="Y8" s="27"/>
    </row>
    <row r="9" spans="2:25" ht="15">
      <c r="B9" t="s">
        <v>42</v>
      </c>
      <c r="C9" t="s">
        <v>43</v>
      </c>
      <c r="D9" t="s">
        <v>49</v>
      </c>
      <c r="E9" t="s">
        <v>44</v>
      </c>
      <c r="F9" t="s">
        <v>45</v>
      </c>
      <c r="H9" s="17" t="s">
        <v>42</v>
      </c>
      <c r="I9" s="17" t="s">
        <v>43</v>
      </c>
      <c r="J9" s="17" t="s">
        <v>49</v>
      </c>
      <c r="K9" s="17" t="s">
        <v>44</v>
      </c>
      <c r="L9" s="17" t="s">
        <v>45</v>
      </c>
      <c r="N9" s="11" t="s">
        <v>55</v>
      </c>
      <c r="O9" s="3" t="s">
        <v>184</v>
      </c>
      <c r="Q9" s="28" t="s">
        <v>42</v>
      </c>
      <c r="R9" s="28" t="s">
        <v>42</v>
      </c>
      <c r="S9" s="28" t="s">
        <v>43</v>
      </c>
      <c r="T9" s="28" t="s">
        <v>43</v>
      </c>
      <c r="U9" s="28" t="s">
        <v>49</v>
      </c>
      <c r="V9" s="28" t="s">
        <v>44</v>
      </c>
      <c r="W9" s="28" t="s">
        <v>44</v>
      </c>
      <c r="X9" s="28" t="s">
        <v>45</v>
      </c>
      <c r="Y9" s="28" t="s">
        <v>45</v>
      </c>
    </row>
    <row r="10" spans="2:25" ht="15">
      <c r="B10" t="s">
        <v>47</v>
      </c>
      <c r="C10" t="s">
        <v>47</v>
      </c>
      <c r="E10" t="s">
        <v>47</v>
      </c>
      <c r="F10" t="s">
        <v>47</v>
      </c>
      <c r="H10" s="17" t="s">
        <v>26</v>
      </c>
      <c r="I10" s="17" t="s">
        <v>26</v>
      </c>
      <c r="J10" s="17" t="s">
        <v>188</v>
      </c>
      <c r="K10" s="17" t="s">
        <v>26</v>
      </c>
      <c r="L10" s="17" t="s">
        <v>26</v>
      </c>
      <c r="N10" s="11" t="s">
        <v>56</v>
      </c>
      <c r="O10" s="3" t="s">
        <v>185</v>
      </c>
      <c r="Q10" s="28" t="s">
        <v>187</v>
      </c>
      <c r="R10" s="28" t="s">
        <v>190</v>
      </c>
      <c r="S10" s="28" t="s">
        <v>187</v>
      </c>
      <c r="T10" s="28" t="s">
        <v>190</v>
      </c>
      <c r="U10" s="28" t="s">
        <v>190</v>
      </c>
      <c r="V10" s="28" t="s">
        <v>187</v>
      </c>
      <c r="W10" s="28" t="s">
        <v>190</v>
      </c>
      <c r="X10" s="28" t="s">
        <v>187</v>
      </c>
      <c r="Y10" s="28" t="s">
        <v>105</v>
      </c>
    </row>
    <row r="11" spans="1:26" ht="15">
      <c r="A11" s="39">
        <v>1816</v>
      </c>
      <c r="B11">
        <v>28.34</v>
      </c>
      <c r="C11">
        <v>21.65</v>
      </c>
      <c r="D11">
        <v>5.7</v>
      </c>
      <c r="E11">
        <v>15.17</v>
      </c>
      <c r="F11">
        <v>11.12</v>
      </c>
      <c r="H11" s="15">
        <v>5.91</v>
      </c>
      <c r="I11" s="15">
        <v>3.903</v>
      </c>
      <c r="J11" s="15">
        <v>0.034</v>
      </c>
      <c r="K11" s="15">
        <v>2.735</v>
      </c>
      <c r="L11" s="15">
        <v>2.005</v>
      </c>
      <c r="M11" s="39">
        <v>1816</v>
      </c>
      <c r="N11" s="12">
        <v>15.3</v>
      </c>
      <c r="O11" s="3">
        <v>125</v>
      </c>
      <c r="Q11" s="25">
        <f>H11*$N11/$O11</f>
        <v>0.723384</v>
      </c>
      <c r="R11" s="25">
        <f>Q11/0.72</f>
        <v>1.0047000000000001</v>
      </c>
      <c r="S11" s="25">
        <f>I11*$N11/$O11</f>
        <v>0.4777272</v>
      </c>
      <c r="T11" s="25">
        <f>S11/0.72</f>
        <v>0.66351</v>
      </c>
      <c r="U11" s="28">
        <f>N11*J11/0.405504</f>
        <v>1.2828480113636367</v>
      </c>
      <c r="V11" s="25">
        <f aca="true" t="shared" si="0" ref="V11:V26">K11*$N11/$O11</f>
        <v>0.334764</v>
      </c>
      <c r="W11" s="25">
        <f>V11/0.618</f>
        <v>0.5416893203883495</v>
      </c>
      <c r="X11" s="25">
        <f aca="true" t="shared" si="1" ref="X11:X26">L11*$N11/$O11</f>
        <v>0.24541200000000002</v>
      </c>
      <c r="Y11" s="25">
        <f>X11/0.412</f>
        <v>0.5956601941747574</v>
      </c>
      <c r="Z11" s="49">
        <v>1816</v>
      </c>
    </row>
    <row r="12" spans="1:26" ht="15">
      <c r="A12" s="40">
        <v>1817</v>
      </c>
      <c r="B12">
        <v>41.4</v>
      </c>
      <c r="C12">
        <v>23.97</v>
      </c>
      <c r="D12">
        <v>5.66</v>
      </c>
      <c r="E12">
        <v>17.18</v>
      </c>
      <c r="F12">
        <v>12.22</v>
      </c>
      <c r="H12" s="15">
        <v>7.44</v>
      </c>
      <c r="I12" s="15">
        <v>4.307</v>
      </c>
      <c r="J12" s="15">
        <v>0.034</v>
      </c>
      <c r="K12" s="15">
        <v>3.087</v>
      </c>
      <c r="L12" s="15">
        <v>2.196</v>
      </c>
      <c r="M12" s="40">
        <v>1817</v>
      </c>
      <c r="N12" s="12">
        <v>15.36</v>
      </c>
      <c r="O12" s="3">
        <v>125</v>
      </c>
      <c r="Q12" s="25">
        <f aca="true" t="shared" si="2" ref="Q12:Q75">H12*$N12/$O12</f>
        <v>0.9142272</v>
      </c>
      <c r="R12" s="25">
        <f aca="true" t="shared" si="3" ref="R12:R75">Q12/0.72</f>
        <v>1.26976</v>
      </c>
      <c r="S12" s="25">
        <f aca="true" t="shared" si="4" ref="S12:S75">I12*$N12/$O12</f>
        <v>0.5292441600000001</v>
      </c>
      <c r="T12" s="25">
        <f aca="true" t="shared" si="5" ref="T12:T75">S12/0.72</f>
        <v>0.7350613333333335</v>
      </c>
      <c r="U12" s="28">
        <f aca="true" t="shared" si="6" ref="U12:U75">N12*J12/0.405504</f>
        <v>1.287878787878788</v>
      </c>
      <c r="V12" s="25">
        <f t="shared" si="0"/>
        <v>0.37933056</v>
      </c>
      <c r="W12" s="25">
        <f aca="true" t="shared" si="7" ref="W12:W75">V12/0.618</f>
        <v>0.613803495145631</v>
      </c>
      <c r="X12" s="25">
        <f t="shared" si="1"/>
        <v>0.26984448000000005</v>
      </c>
      <c r="Y12" s="25">
        <f aca="true" t="shared" si="8" ref="Y12:Y75">X12/0.412</f>
        <v>0.6549623300970876</v>
      </c>
      <c r="Z12" s="50">
        <v>1817</v>
      </c>
    </row>
    <row r="13" spans="1:26" ht="15">
      <c r="A13" s="40">
        <v>1818</v>
      </c>
      <c r="B13">
        <v>34.33</v>
      </c>
      <c r="C13">
        <v>21.67</v>
      </c>
      <c r="D13">
        <v>5.1</v>
      </c>
      <c r="E13">
        <v>16.93</v>
      </c>
      <c r="F13">
        <v>12.03</v>
      </c>
      <c r="H13" s="15">
        <v>6.169</v>
      </c>
      <c r="I13" s="15">
        <v>3.894</v>
      </c>
      <c r="J13" s="15">
        <v>0.031</v>
      </c>
      <c r="K13" s="15">
        <v>3.042</v>
      </c>
      <c r="L13" s="15">
        <v>2.162</v>
      </c>
      <c r="M13" s="40">
        <v>1818</v>
      </c>
      <c r="N13" s="12">
        <v>15.19</v>
      </c>
      <c r="O13" s="3">
        <v>125</v>
      </c>
      <c r="Q13" s="25">
        <f t="shared" si="2"/>
        <v>0.7496568799999999</v>
      </c>
      <c r="R13" s="25">
        <f t="shared" si="3"/>
        <v>1.041190111111111</v>
      </c>
      <c r="S13" s="25">
        <f t="shared" si="4"/>
        <v>0.47319888</v>
      </c>
      <c r="T13" s="25">
        <f t="shared" si="5"/>
        <v>0.6572206666666667</v>
      </c>
      <c r="U13" s="28">
        <f t="shared" si="6"/>
        <v>1.1612462515782829</v>
      </c>
      <c r="V13" s="25">
        <f t="shared" si="0"/>
        <v>0.36966383999999997</v>
      </c>
      <c r="W13" s="25">
        <f t="shared" si="7"/>
        <v>0.5981615533980582</v>
      </c>
      <c r="X13" s="25">
        <f t="shared" si="1"/>
        <v>0.26272623999999994</v>
      </c>
      <c r="Y13" s="25">
        <f t="shared" si="8"/>
        <v>0.6376850485436892</v>
      </c>
      <c r="Z13" s="50">
        <v>1818</v>
      </c>
    </row>
    <row r="14" spans="1:26" ht="15">
      <c r="A14" s="40">
        <v>1819</v>
      </c>
      <c r="B14">
        <v>25.87</v>
      </c>
      <c r="C14">
        <v>16.12</v>
      </c>
      <c r="D14">
        <v>4.95</v>
      </c>
      <c r="E14">
        <v>13.55</v>
      </c>
      <c r="F14">
        <v>9.49</v>
      </c>
      <c r="H14" s="15">
        <v>4.626</v>
      </c>
      <c r="I14" s="15">
        <v>2.882</v>
      </c>
      <c r="J14" s="15">
        <v>0.03</v>
      </c>
      <c r="K14" s="15">
        <v>2.423</v>
      </c>
      <c r="L14" s="15">
        <v>1.697</v>
      </c>
      <c r="M14" s="40">
        <v>1819</v>
      </c>
      <c r="N14" s="12">
        <v>15.6</v>
      </c>
      <c r="O14" s="3">
        <v>125</v>
      </c>
      <c r="Q14" s="25">
        <f t="shared" si="2"/>
        <v>0.5773248</v>
      </c>
      <c r="R14" s="25">
        <f t="shared" si="3"/>
        <v>0.80184</v>
      </c>
      <c r="S14" s="25">
        <f t="shared" si="4"/>
        <v>0.35967360000000004</v>
      </c>
      <c r="T14" s="25">
        <f t="shared" si="5"/>
        <v>0.49954666666666675</v>
      </c>
      <c r="U14" s="28">
        <f t="shared" si="6"/>
        <v>1.1541193181818181</v>
      </c>
      <c r="V14" s="25">
        <f t="shared" si="0"/>
        <v>0.3023904</v>
      </c>
      <c r="W14" s="25">
        <f t="shared" si="7"/>
        <v>0.48930485436893206</v>
      </c>
      <c r="X14" s="25">
        <f t="shared" si="1"/>
        <v>0.21178560000000002</v>
      </c>
      <c r="Y14" s="25">
        <f t="shared" si="8"/>
        <v>0.514042718446602</v>
      </c>
      <c r="Z14" s="50">
        <v>1819</v>
      </c>
    </row>
    <row r="15" spans="1:26" ht="15">
      <c r="A15" s="40">
        <v>1820</v>
      </c>
      <c r="B15">
        <v>19.61</v>
      </c>
      <c r="C15">
        <v>11.9</v>
      </c>
      <c r="D15">
        <v>4.4</v>
      </c>
      <c r="E15">
        <v>9.81</v>
      </c>
      <c r="F15">
        <v>7.45</v>
      </c>
      <c r="H15" s="15">
        <v>3.483</v>
      </c>
      <c r="I15" s="15">
        <v>2.113</v>
      </c>
      <c r="J15" s="15">
        <v>0.026</v>
      </c>
      <c r="K15" s="15">
        <v>1.742</v>
      </c>
      <c r="L15" s="15">
        <v>1.323</v>
      </c>
      <c r="M15" s="40">
        <v>1820</v>
      </c>
      <c r="N15" s="12">
        <v>15.54</v>
      </c>
      <c r="O15" s="3">
        <v>125</v>
      </c>
      <c r="Q15" s="25">
        <f t="shared" si="2"/>
        <v>0.43300656</v>
      </c>
      <c r="R15" s="25">
        <f t="shared" si="3"/>
        <v>0.601398</v>
      </c>
      <c r="S15" s="25">
        <f t="shared" si="4"/>
        <v>0.26268816</v>
      </c>
      <c r="T15" s="25">
        <f t="shared" si="5"/>
        <v>0.3648446666666667</v>
      </c>
      <c r="U15" s="28">
        <f t="shared" si="6"/>
        <v>0.996389678030303</v>
      </c>
      <c r="V15" s="25">
        <f t="shared" si="0"/>
        <v>0.21656544</v>
      </c>
      <c r="W15" s="25">
        <f t="shared" si="7"/>
        <v>0.3504295145631068</v>
      </c>
      <c r="X15" s="25">
        <f t="shared" si="1"/>
        <v>0.16447536</v>
      </c>
      <c r="Y15" s="25">
        <f t="shared" si="8"/>
        <v>0.39921203883495143</v>
      </c>
      <c r="Z15" s="50">
        <v>1820</v>
      </c>
    </row>
    <row r="16" spans="1:26" ht="15">
      <c r="A16" s="40">
        <v>1821</v>
      </c>
      <c r="B16">
        <v>21.6</v>
      </c>
      <c r="C16">
        <v>12.7</v>
      </c>
      <c r="D16">
        <v>3.95</v>
      </c>
      <c r="E16">
        <v>9.14</v>
      </c>
      <c r="F16">
        <v>6.53</v>
      </c>
      <c r="H16" s="15">
        <v>3.83</v>
      </c>
      <c r="I16" s="15">
        <v>2.252</v>
      </c>
      <c r="J16" s="15">
        <v>0.023</v>
      </c>
      <c r="K16" s="15">
        <v>1.621</v>
      </c>
      <c r="L16" s="15">
        <v>1.158</v>
      </c>
      <c r="M16" s="40">
        <v>1821</v>
      </c>
      <c r="N16" s="12">
        <v>15.56</v>
      </c>
      <c r="O16" s="3">
        <v>125</v>
      </c>
      <c r="Q16" s="25">
        <f t="shared" si="2"/>
        <v>0.4767584</v>
      </c>
      <c r="R16" s="25">
        <f t="shared" si="3"/>
        <v>0.6621644444444446</v>
      </c>
      <c r="S16" s="25">
        <f t="shared" si="4"/>
        <v>0.28032896</v>
      </c>
      <c r="T16" s="25">
        <f t="shared" si="5"/>
        <v>0.3893457777777778</v>
      </c>
      <c r="U16" s="28">
        <f t="shared" si="6"/>
        <v>0.8825560290404042</v>
      </c>
      <c r="V16" s="25">
        <f t="shared" si="0"/>
        <v>0.20178208</v>
      </c>
      <c r="W16" s="25">
        <f t="shared" si="7"/>
        <v>0.3265082200647249</v>
      </c>
      <c r="X16" s="25">
        <f t="shared" si="1"/>
        <v>0.14414784</v>
      </c>
      <c r="Y16" s="25">
        <f t="shared" si="8"/>
        <v>0.34987339805825246</v>
      </c>
      <c r="Z16" s="50">
        <v>1821</v>
      </c>
    </row>
    <row r="17" spans="1:26" ht="15">
      <c r="A17" s="40">
        <v>1822</v>
      </c>
      <c r="B17">
        <v>21.76</v>
      </c>
      <c r="C17">
        <v>14.82</v>
      </c>
      <c r="D17">
        <v>3.96</v>
      </c>
      <c r="E17">
        <v>12.17</v>
      </c>
      <c r="F17">
        <v>7.31</v>
      </c>
      <c r="H17" s="15">
        <v>5.215</v>
      </c>
      <c r="I17" s="15">
        <v>2.645</v>
      </c>
      <c r="J17" s="15">
        <v>0.024</v>
      </c>
      <c r="K17" s="15">
        <v>2.172</v>
      </c>
      <c r="L17" s="15">
        <v>1.305</v>
      </c>
      <c r="M17" s="40">
        <v>1822</v>
      </c>
      <c r="N17" s="12">
        <v>15.63</v>
      </c>
      <c r="O17" s="3">
        <v>125</v>
      </c>
      <c r="Q17" s="25">
        <f t="shared" si="2"/>
        <v>0.6520836000000001</v>
      </c>
      <c r="R17" s="25">
        <f t="shared" si="3"/>
        <v>0.9056716666666669</v>
      </c>
      <c r="S17" s="25">
        <f t="shared" si="4"/>
        <v>0.33073080000000005</v>
      </c>
      <c r="T17" s="25">
        <f t="shared" si="5"/>
        <v>0.4593483333333334</v>
      </c>
      <c r="U17" s="28">
        <f t="shared" si="6"/>
        <v>0.9250710227272728</v>
      </c>
      <c r="V17" s="25">
        <f t="shared" si="0"/>
        <v>0.27158688000000003</v>
      </c>
      <c r="W17" s="25">
        <f t="shared" si="7"/>
        <v>0.43946097087378644</v>
      </c>
      <c r="X17" s="25">
        <f t="shared" si="1"/>
        <v>0.1631772</v>
      </c>
      <c r="Y17" s="25">
        <f t="shared" si="8"/>
        <v>0.3960611650485437</v>
      </c>
      <c r="Z17" s="50">
        <v>1822</v>
      </c>
    </row>
    <row r="18" spans="1:26" ht="15">
      <c r="A18" s="40">
        <v>1823</v>
      </c>
      <c r="B18">
        <v>17.56</v>
      </c>
      <c r="C18">
        <v>14.26</v>
      </c>
      <c r="D18">
        <v>4.38</v>
      </c>
      <c r="E18">
        <v>6.06</v>
      </c>
      <c r="F18">
        <v>8.58</v>
      </c>
      <c r="H18" s="15">
        <v>3.119</v>
      </c>
      <c r="I18" s="15">
        <v>2.533</v>
      </c>
      <c r="J18" s="15">
        <v>0.026</v>
      </c>
      <c r="K18" s="15">
        <v>1.089</v>
      </c>
      <c r="L18" s="15">
        <v>1.524</v>
      </c>
      <c r="M18" s="40">
        <v>1823</v>
      </c>
      <c r="N18" s="12">
        <v>15.54</v>
      </c>
      <c r="O18" s="3">
        <v>125</v>
      </c>
      <c r="Q18" s="25">
        <f t="shared" si="2"/>
        <v>0.38775408</v>
      </c>
      <c r="R18" s="25">
        <f t="shared" si="3"/>
        <v>0.5385473333333334</v>
      </c>
      <c r="S18" s="25">
        <f t="shared" si="4"/>
        <v>0.31490256</v>
      </c>
      <c r="T18" s="25">
        <f t="shared" si="5"/>
        <v>0.4373646666666667</v>
      </c>
      <c r="U18" s="28">
        <f t="shared" si="6"/>
        <v>0.996389678030303</v>
      </c>
      <c r="V18" s="25">
        <f t="shared" si="0"/>
        <v>0.13538448</v>
      </c>
      <c r="W18" s="25">
        <f t="shared" si="7"/>
        <v>0.21906873786407768</v>
      </c>
      <c r="X18" s="25">
        <f t="shared" si="1"/>
        <v>0.18946368</v>
      </c>
      <c r="Y18" s="25">
        <f t="shared" si="8"/>
        <v>0.4598633009708738</v>
      </c>
      <c r="Z18" s="50">
        <v>1823</v>
      </c>
    </row>
    <row r="19" spans="1:26" ht="15">
      <c r="A19" s="40">
        <v>1824</v>
      </c>
      <c r="B19">
        <v>12.03</v>
      </c>
      <c r="C19">
        <v>6.41</v>
      </c>
      <c r="D19">
        <v>3</v>
      </c>
      <c r="E19">
        <v>12.07</v>
      </c>
      <c r="F19">
        <v>4.87</v>
      </c>
      <c r="H19" s="15">
        <v>2.162</v>
      </c>
      <c r="I19" s="15">
        <v>1.152</v>
      </c>
      <c r="J19" s="15">
        <v>0.018</v>
      </c>
      <c r="K19" s="15">
        <v>2.144</v>
      </c>
      <c r="L19" s="15">
        <v>0.875</v>
      </c>
      <c r="M19" s="40">
        <v>1824</v>
      </c>
      <c r="N19" s="12">
        <v>15.69</v>
      </c>
      <c r="O19" s="3">
        <v>125</v>
      </c>
      <c r="Q19" s="25">
        <f t="shared" si="2"/>
        <v>0.27137424</v>
      </c>
      <c r="R19" s="25">
        <f t="shared" si="3"/>
        <v>0.37690866666666667</v>
      </c>
      <c r="S19" s="25">
        <f t="shared" si="4"/>
        <v>0.14459903999999998</v>
      </c>
      <c r="T19" s="25">
        <f t="shared" si="5"/>
        <v>0.20083199999999998</v>
      </c>
      <c r="U19" s="28">
        <f t="shared" si="6"/>
        <v>0.6964666193181818</v>
      </c>
      <c r="V19" s="25">
        <f t="shared" si="0"/>
        <v>0.26911488</v>
      </c>
      <c r="W19" s="25">
        <f t="shared" si="7"/>
        <v>0.43546097087378643</v>
      </c>
      <c r="X19" s="25">
        <f t="shared" si="1"/>
        <v>0.10983</v>
      </c>
      <c r="Y19" s="25">
        <f t="shared" si="8"/>
        <v>0.26657766990291265</v>
      </c>
      <c r="Z19" s="50">
        <v>1824</v>
      </c>
    </row>
    <row r="20" spans="1:26" ht="15">
      <c r="A20" s="40">
        <v>1825</v>
      </c>
      <c r="B20">
        <v>13.31</v>
      </c>
      <c r="C20">
        <v>6.97</v>
      </c>
      <c r="D20">
        <v>3.05</v>
      </c>
      <c r="E20">
        <v>6.33</v>
      </c>
      <c r="F20">
        <v>5.53</v>
      </c>
      <c r="H20" s="15">
        <v>2.38</v>
      </c>
      <c r="I20" s="15">
        <v>1.246</v>
      </c>
      <c r="J20" s="15">
        <v>0.018</v>
      </c>
      <c r="K20" s="15">
        <v>1.132</v>
      </c>
      <c r="L20" s="15">
        <v>0.989</v>
      </c>
      <c r="M20" s="40">
        <v>1825</v>
      </c>
      <c r="N20" s="12">
        <v>15.26</v>
      </c>
      <c r="O20" s="3">
        <v>125</v>
      </c>
      <c r="Q20" s="25">
        <f t="shared" si="2"/>
        <v>0.2905504</v>
      </c>
      <c r="R20" s="25">
        <f t="shared" si="3"/>
        <v>0.4035422222222222</v>
      </c>
      <c r="S20" s="25">
        <f t="shared" si="4"/>
        <v>0.15211168</v>
      </c>
      <c r="T20" s="25">
        <f t="shared" si="5"/>
        <v>0.21126622222222222</v>
      </c>
      <c r="U20" s="28">
        <f t="shared" si="6"/>
        <v>0.6773792613636364</v>
      </c>
      <c r="V20" s="25">
        <f t="shared" si="0"/>
        <v>0.13819456</v>
      </c>
      <c r="W20" s="25">
        <f t="shared" si="7"/>
        <v>0.2236157928802589</v>
      </c>
      <c r="X20" s="25">
        <f t="shared" si="1"/>
        <v>0.12073711999999999</v>
      </c>
      <c r="Y20" s="25">
        <f t="shared" si="8"/>
        <v>0.2930512621359223</v>
      </c>
      <c r="Z20" s="50">
        <v>1825</v>
      </c>
    </row>
    <row r="21" spans="1:26" ht="15">
      <c r="A21" s="40">
        <v>1826</v>
      </c>
      <c r="B21">
        <v>15.32</v>
      </c>
      <c r="C21">
        <v>10.05</v>
      </c>
      <c r="D21">
        <v>3.2</v>
      </c>
      <c r="E21">
        <v>10.02</v>
      </c>
      <c r="F21">
        <v>7.42</v>
      </c>
      <c r="H21" s="15">
        <v>2.739</v>
      </c>
      <c r="I21" s="15">
        <v>1.797</v>
      </c>
      <c r="J21" s="15">
        <v>0.019</v>
      </c>
      <c r="K21" s="15">
        <v>1.792</v>
      </c>
      <c r="L21" s="15">
        <v>1.327</v>
      </c>
      <c r="M21" s="40">
        <v>1826</v>
      </c>
      <c r="N21" s="12">
        <v>15.43</v>
      </c>
      <c r="O21" s="3">
        <v>125</v>
      </c>
      <c r="Q21" s="25">
        <f t="shared" si="2"/>
        <v>0.33810216</v>
      </c>
      <c r="R21" s="25">
        <f t="shared" si="3"/>
        <v>0.46958633333333333</v>
      </c>
      <c r="S21" s="25">
        <f t="shared" si="4"/>
        <v>0.22182168</v>
      </c>
      <c r="T21" s="25">
        <f t="shared" si="5"/>
        <v>0.30808566666666665</v>
      </c>
      <c r="U21" s="28">
        <f t="shared" si="6"/>
        <v>0.7229768386994949</v>
      </c>
      <c r="V21" s="25">
        <f t="shared" si="0"/>
        <v>0.22120447999999998</v>
      </c>
      <c r="W21" s="25">
        <f t="shared" si="7"/>
        <v>0.35793605177993526</v>
      </c>
      <c r="X21" s="25">
        <f t="shared" si="1"/>
        <v>0.16380487999999999</v>
      </c>
      <c r="Y21" s="25">
        <f t="shared" si="8"/>
        <v>0.39758466019417477</v>
      </c>
      <c r="Z21" s="50">
        <v>1826</v>
      </c>
    </row>
    <row r="22" spans="1:26" ht="15">
      <c r="A22" s="40">
        <v>1827</v>
      </c>
      <c r="B22">
        <v>16.68</v>
      </c>
      <c r="C22">
        <v>12.25</v>
      </c>
      <c r="D22">
        <v>3.4</v>
      </c>
      <c r="E22">
        <v>12.08</v>
      </c>
      <c r="F22">
        <v>8.74</v>
      </c>
      <c r="H22" s="15">
        <v>2.977</v>
      </c>
      <c r="I22" s="15">
        <v>2.187</v>
      </c>
      <c r="J22" s="15">
        <v>0.02</v>
      </c>
      <c r="K22" s="15">
        <v>2.156</v>
      </c>
      <c r="L22" s="15">
        <v>1.56</v>
      </c>
      <c r="M22" s="40">
        <v>1827</v>
      </c>
      <c r="N22" s="12">
        <v>15.63</v>
      </c>
      <c r="O22" s="3">
        <v>125</v>
      </c>
      <c r="Q22" s="25">
        <f t="shared" si="2"/>
        <v>0.37224408</v>
      </c>
      <c r="R22" s="25">
        <f t="shared" si="3"/>
        <v>0.5170056666666667</v>
      </c>
      <c r="S22" s="25">
        <f t="shared" si="4"/>
        <v>0.27346247999999995</v>
      </c>
      <c r="T22" s="25">
        <f t="shared" si="5"/>
        <v>0.37980899999999995</v>
      </c>
      <c r="U22" s="28">
        <f t="shared" si="6"/>
        <v>0.7708925189393941</v>
      </c>
      <c r="V22" s="25">
        <f t="shared" si="0"/>
        <v>0.26958624000000003</v>
      </c>
      <c r="W22" s="25">
        <f t="shared" si="7"/>
        <v>0.4362236893203884</v>
      </c>
      <c r="X22" s="25">
        <f t="shared" si="1"/>
        <v>0.19506240000000002</v>
      </c>
      <c r="Y22" s="25">
        <f t="shared" si="8"/>
        <v>0.4734524271844661</v>
      </c>
      <c r="Z22" s="50">
        <v>1827</v>
      </c>
    </row>
    <row r="23" spans="1:26" ht="15">
      <c r="A23" s="40">
        <v>1828</v>
      </c>
      <c r="B23">
        <v>22.62</v>
      </c>
      <c r="C23">
        <v>12.7</v>
      </c>
      <c r="D23">
        <v>3.31</v>
      </c>
      <c r="E23">
        <v>11.49</v>
      </c>
      <c r="F23">
        <v>8.19</v>
      </c>
      <c r="H23" s="15">
        <v>4.024</v>
      </c>
      <c r="I23" s="15">
        <v>2.259</v>
      </c>
      <c r="J23" s="15">
        <v>0.02</v>
      </c>
      <c r="K23" s="15">
        <v>2.044</v>
      </c>
      <c r="L23" s="15">
        <v>1.457</v>
      </c>
      <c r="M23" s="40">
        <v>1828</v>
      </c>
      <c r="N23" s="12">
        <v>15.51</v>
      </c>
      <c r="O23" s="3">
        <v>125</v>
      </c>
      <c r="Q23" s="25">
        <f t="shared" si="2"/>
        <v>0.49929791999999995</v>
      </c>
      <c r="R23" s="25">
        <f t="shared" si="3"/>
        <v>0.6934693333333333</v>
      </c>
      <c r="S23" s="25">
        <f t="shared" si="4"/>
        <v>0.28029672</v>
      </c>
      <c r="T23" s="25">
        <f t="shared" si="5"/>
        <v>0.389301</v>
      </c>
      <c r="U23" s="28">
        <f t="shared" si="6"/>
        <v>0.7649739583333334</v>
      </c>
      <c r="V23" s="25">
        <f t="shared" si="0"/>
        <v>0.25361952</v>
      </c>
      <c r="W23" s="25">
        <f t="shared" si="7"/>
        <v>0.41038757281553395</v>
      </c>
      <c r="X23" s="25">
        <f t="shared" si="1"/>
        <v>0.18078456</v>
      </c>
      <c r="Y23" s="25">
        <f t="shared" si="8"/>
        <v>0.4387974757281554</v>
      </c>
      <c r="Z23" s="50">
        <v>1828</v>
      </c>
    </row>
    <row r="24" spans="1:26" ht="15">
      <c r="A24" s="40">
        <v>1829</v>
      </c>
      <c r="B24">
        <v>25.06</v>
      </c>
      <c r="C24">
        <v>9.57</v>
      </c>
      <c r="D24">
        <v>3.2</v>
      </c>
      <c r="E24">
        <v>7.83</v>
      </c>
      <c r="F24">
        <v>5.63</v>
      </c>
      <c r="H24" s="15">
        <v>4.466</v>
      </c>
      <c r="I24" s="15">
        <v>1.705</v>
      </c>
      <c r="J24" s="15">
        <v>0.019</v>
      </c>
      <c r="K24" s="15">
        <v>1.395</v>
      </c>
      <c r="L24" s="15">
        <v>1.003</v>
      </c>
      <c r="M24" s="40">
        <v>1829</v>
      </c>
      <c r="N24" s="12">
        <v>15.66</v>
      </c>
      <c r="O24" s="3">
        <v>125</v>
      </c>
      <c r="Q24" s="25">
        <f t="shared" si="2"/>
        <v>0.5595004800000001</v>
      </c>
      <c r="R24" s="25">
        <f t="shared" si="3"/>
        <v>0.7770840000000001</v>
      </c>
      <c r="S24" s="25">
        <f t="shared" si="4"/>
        <v>0.21360240000000003</v>
      </c>
      <c r="T24" s="25">
        <f t="shared" si="5"/>
        <v>0.29667000000000004</v>
      </c>
      <c r="U24" s="28">
        <f t="shared" si="6"/>
        <v>0.7337535511363636</v>
      </c>
      <c r="V24" s="25">
        <f t="shared" si="0"/>
        <v>0.1747656</v>
      </c>
      <c r="W24" s="25">
        <f t="shared" si="7"/>
        <v>0.28279223300970874</v>
      </c>
      <c r="X24" s="25">
        <f t="shared" si="1"/>
        <v>0.12565584</v>
      </c>
      <c r="Y24" s="25">
        <f t="shared" si="8"/>
        <v>0.30498990291262135</v>
      </c>
      <c r="Z24" s="50">
        <v>1829</v>
      </c>
    </row>
    <row r="25" spans="1:26" ht="15">
      <c r="A25" s="40">
        <v>1830</v>
      </c>
      <c r="B25">
        <v>23.2</v>
      </c>
      <c r="C25">
        <v>12.3</v>
      </c>
      <c r="D25">
        <v>3.28</v>
      </c>
      <c r="E25">
        <v>10.45</v>
      </c>
      <c r="F25">
        <v>7.83</v>
      </c>
      <c r="H25" s="15">
        <v>4.106</v>
      </c>
      <c r="I25" s="15">
        <v>2.177</v>
      </c>
      <c r="J25" s="15">
        <v>0.019</v>
      </c>
      <c r="K25" s="15">
        <v>1.85</v>
      </c>
      <c r="L25" s="15">
        <v>1.386</v>
      </c>
      <c r="M25" s="40">
        <v>1830</v>
      </c>
      <c r="N25" s="12">
        <v>15.76</v>
      </c>
      <c r="O25" s="3">
        <v>125</v>
      </c>
      <c r="Q25" s="25">
        <f t="shared" si="2"/>
        <v>0.51768448</v>
      </c>
      <c r="R25" s="25">
        <f t="shared" si="3"/>
        <v>0.7190062222222222</v>
      </c>
      <c r="S25" s="25">
        <f t="shared" si="4"/>
        <v>0.27447615999999997</v>
      </c>
      <c r="T25" s="25">
        <f t="shared" si="5"/>
        <v>0.3812168888888889</v>
      </c>
      <c r="U25" s="28">
        <f t="shared" si="6"/>
        <v>0.7384390782828283</v>
      </c>
      <c r="V25" s="25">
        <f t="shared" si="0"/>
        <v>0.233248</v>
      </c>
      <c r="W25" s="25">
        <f t="shared" si="7"/>
        <v>0.37742394822006475</v>
      </c>
      <c r="X25" s="25">
        <f t="shared" si="1"/>
        <v>0.17474687999999997</v>
      </c>
      <c r="Y25" s="25">
        <f t="shared" si="8"/>
        <v>0.42414291262135917</v>
      </c>
      <c r="Z25" s="50">
        <v>1830</v>
      </c>
    </row>
    <row r="26" spans="1:26" ht="15">
      <c r="A26" s="40">
        <v>1831</v>
      </c>
      <c r="B26">
        <v>33.2</v>
      </c>
      <c r="C26">
        <v>27</v>
      </c>
      <c r="D26">
        <v>5.3</v>
      </c>
      <c r="E26">
        <v>22.74</v>
      </c>
      <c r="F26">
        <v>15.1</v>
      </c>
      <c r="H26" s="15">
        <v>5.856</v>
      </c>
      <c r="I26" s="15">
        <v>4.763</v>
      </c>
      <c r="J26" s="15">
        <v>0.031</v>
      </c>
      <c r="K26" s="15">
        <v>4.011</v>
      </c>
      <c r="L26" s="15">
        <v>2.664</v>
      </c>
      <c r="M26" s="40">
        <v>1831</v>
      </c>
      <c r="N26" s="12">
        <v>15.47</v>
      </c>
      <c r="O26" s="3">
        <v>125</v>
      </c>
      <c r="Q26" s="25">
        <f t="shared" si="2"/>
        <v>0.72473856</v>
      </c>
      <c r="R26" s="25">
        <f t="shared" si="3"/>
        <v>1.0065813333333333</v>
      </c>
      <c r="S26" s="25">
        <f t="shared" si="4"/>
        <v>0.58946888</v>
      </c>
      <c r="T26" s="25">
        <f t="shared" si="5"/>
        <v>0.8187067777777778</v>
      </c>
      <c r="U26" s="28">
        <f t="shared" si="6"/>
        <v>1.1826517124368687</v>
      </c>
      <c r="V26" s="25">
        <f t="shared" si="0"/>
        <v>0.49640136</v>
      </c>
      <c r="W26" s="25">
        <f t="shared" si="7"/>
        <v>0.8032384466019418</v>
      </c>
      <c r="X26" s="25">
        <f t="shared" si="1"/>
        <v>0.32969664000000004</v>
      </c>
      <c r="Y26" s="25">
        <f t="shared" si="8"/>
        <v>0.8002345631067963</v>
      </c>
      <c r="Z26" s="50">
        <v>1831</v>
      </c>
    </row>
    <row r="27" spans="1:26" ht="15">
      <c r="A27" s="40">
        <v>1832</v>
      </c>
      <c r="B27">
        <v>22.99</v>
      </c>
      <c r="C27">
        <v>17.63</v>
      </c>
      <c r="D27">
        <v>4.15</v>
      </c>
      <c r="E27">
        <v>18.24</v>
      </c>
      <c r="F27">
        <v>10.21</v>
      </c>
      <c r="H27" s="15">
        <v>4.055</v>
      </c>
      <c r="I27" s="15">
        <v>3.11</v>
      </c>
      <c r="J27" s="15">
        <v>0.024</v>
      </c>
      <c r="K27" s="15">
        <v>3.218</v>
      </c>
      <c r="L27" s="15">
        <v>1.801</v>
      </c>
      <c r="M27" s="40">
        <v>1832</v>
      </c>
      <c r="N27" s="12">
        <v>15.3</v>
      </c>
      <c r="O27" s="3">
        <v>125</v>
      </c>
      <c r="Q27" s="25">
        <f t="shared" si="2"/>
        <v>0.496332</v>
      </c>
      <c r="R27" s="25">
        <f t="shared" si="3"/>
        <v>0.68935</v>
      </c>
      <c r="S27" s="25">
        <f t="shared" si="4"/>
        <v>0.380664</v>
      </c>
      <c r="T27" s="25">
        <f t="shared" si="5"/>
        <v>0.5287000000000001</v>
      </c>
      <c r="U27" s="28">
        <f t="shared" si="6"/>
        <v>0.9055397727272728</v>
      </c>
      <c r="V27" s="25">
        <f aca="true" t="shared" si="9" ref="V27:V90">K27*$N27/$O27</f>
        <v>0.3938832</v>
      </c>
      <c r="W27" s="25">
        <f t="shared" si="7"/>
        <v>0.6373514563106796</v>
      </c>
      <c r="X27" s="25">
        <f aca="true" t="shared" si="10" ref="X27:X90">L27*$N27/$O27</f>
        <v>0.22044239999999998</v>
      </c>
      <c r="Y27" s="25">
        <f t="shared" si="8"/>
        <v>0.5350543689320388</v>
      </c>
      <c r="Z27" s="50">
        <v>1832</v>
      </c>
    </row>
    <row r="28" spans="1:26" ht="15">
      <c r="A28" s="40">
        <v>1833</v>
      </c>
      <c r="B28">
        <v>21.04</v>
      </c>
      <c r="C28">
        <v>13.12</v>
      </c>
      <c r="D28">
        <v>4.1</v>
      </c>
      <c r="E28">
        <v>10.75</v>
      </c>
      <c r="F28">
        <v>7.91</v>
      </c>
      <c r="H28" s="15">
        <v>3.68</v>
      </c>
      <c r="I28" s="15">
        <v>2.295</v>
      </c>
      <c r="J28" s="15">
        <v>0.024</v>
      </c>
      <c r="K28" s="15">
        <v>1.88</v>
      </c>
      <c r="L28" s="15">
        <v>1.383</v>
      </c>
      <c r="M28" s="40">
        <v>1833</v>
      </c>
      <c r="N28" s="12">
        <v>15.78</v>
      </c>
      <c r="O28" s="3">
        <v>125</v>
      </c>
      <c r="Q28" s="25">
        <f t="shared" si="2"/>
        <v>0.4645632</v>
      </c>
      <c r="R28" s="25">
        <f t="shared" si="3"/>
        <v>0.6452266666666667</v>
      </c>
      <c r="S28" s="25">
        <f t="shared" si="4"/>
        <v>0.2897208</v>
      </c>
      <c r="T28" s="25">
        <f t="shared" si="5"/>
        <v>0.40239</v>
      </c>
      <c r="U28" s="28">
        <f t="shared" si="6"/>
        <v>0.9339488636363636</v>
      </c>
      <c r="V28" s="25">
        <f t="shared" si="9"/>
        <v>0.23733119999999996</v>
      </c>
      <c r="W28" s="25">
        <f t="shared" si="7"/>
        <v>0.384031067961165</v>
      </c>
      <c r="X28" s="25">
        <f t="shared" si="10"/>
        <v>0.17458992</v>
      </c>
      <c r="Y28" s="25">
        <f t="shared" si="8"/>
        <v>0.42376194174757287</v>
      </c>
      <c r="Z28" s="50">
        <v>1833</v>
      </c>
    </row>
    <row r="29" spans="1:26" ht="15">
      <c r="A29" s="40">
        <v>1834</v>
      </c>
      <c r="B29">
        <v>20.02</v>
      </c>
      <c r="C29">
        <v>14.1</v>
      </c>
      <c r="D29">
        <v>4.15</v>
      </c>
      <c r="E29">
        <v>13.41</v>
      </c>
      <c r="F29">
        <v>10.11</v>
      </c>
      <c r="H29" s="15">
        <v>3.526</v>
      </c>
      <c r="I29" s="15">
        <v>2.483</v>
      </c>
      <c r="J29" s="15">
        <v>0.024</v>
      </c>
      <c r="K29" s="15">
        <v>2.362</v>
      </c>
      <c r="L29" s="15">
        <v>1.78</v>
      </c>
      <c r="M29" s="40">
        <v>1834</v>
      </c>
      <c r="N29" s="12">
        <v>15.33</v>
      </c>
      <c r="O29" s="3">
        <v>125</v>
      </c>
      <c r="Q29" s="25">
        <f t="shared" si="2"/>
        <v>0.43242864</v>
      </c>
      <c r="R29" s="25">
        <f t="shared" si="3"/>
        <v>0.6005953333333334</v>
      </c>
      <c r="S29" s="25">
        <f t="shared" si="4"/>
        <v>0.30451512000000003</v>
      </c>
      <c r="T29" s="25">
        <f t="shared" si="5"/>
        <v>0.4229376666666667</v>
      </c>
      <c r="U29" s="28">
        <f t="shared" si="6"/>
        <v>0.907315340909091</v>
      </c>
      <c r="V29" s="25">
        <f t="shared" si="9"/>
        <v>0.28967568</v>
      </c>
      <c r="W29" s="25">
        <f t="shared" si="7"/>
        <v>0.46873087378640776</v>
      </c>
      <c r="X29" s="25">
        <f t="shared" si="10"/>
        <v>0.21829920000000003</v>
      </c>
      <c r="Y29" s="25">
        <f t="shared" si="8"/>
        <v>0.5298524271844661</v>
      </c>
      <c r="Z29" s="50">
        <v>1834</v>
      </c>
    </row>
    <row r="30" spans="1:26" ht="15">
      <c r="A30" s="40">
        <v>1835</v>
      </c>
      <c r="B30">
        <v>20.14</v>
      </c>
      <c r="C30">
        <v>15.9</v>
      </c>
      <c r="D30">
        <v>3.98</v>
      </c>
      <c r="E30">
        <v>15.57</v>
      </c>
      <c r="F30">
        <v>9.84</v>
      </c>
      <c r="H30" s="15">
        <v>3.516</v>
      </c>
      <c r="I30" s="15">
        <v>2.776</v>
      </c>
      <c r="J30" s="15">
        <v>0.025</v>
      </c>
      <c r="K30" s="15">
        <v>2.718</v>
      </c>
      <c r="L30" s="15">
        <v>1.718</v>
      </c>
      <c r="M30" s="40">
        <v>1835</v>
      </c>
      <c r="N30" s="12">
        <v>15.63</v>
      </c>
      <c r="O30" s="3">
        <v>125</v>
      </c>
      <c r="Q30" s="25">
        <f t="shared" si="2"/>
        <v>0.43964064</v>
      </c>
      <c r="R30" s="25">
        <f t="shared" si="3"/>
        <v>0.610612</v>
      </c>
      <c r="S30" s="25">
        <f t="shared" si="4"/>
        <v>0.34711104</v>
      </c>
      <c r="T30" s="25">
        <f t="shared" si="5"/>
        <v>0.4820986666666667</v>
      </c>
      <c r="U30" s="28">
        <f t="shared" si="6"/>
        <v>0.9636156486742425</v>
      </c>
      <c r="V30" s="25">
        <f t="shared" si="9"/>
        <v>0.33985872</v>
      </c>
      <c r="W30" s="25">
        <f t="shared" si="7"/>
        <v>0.5499332038834952</v>
      </c>
      <c r="X30" s="25">
        <f t="shared" si="10"/>
        <v>0.21481872000000002</v>
      </c>
      <c r="Y30" s="25">
        <f t="shared" si="8"/>
        <v>0.5214046601941749</v>
      </c>
      <c r="Z30" s="50">
        <v>1835</v>
      </c>
    </row>
    <row r="31" spans="1:26" ht="15">
      <c r="A31" s="40">
        <v>1836</v>
      </c>
      <c r="B31">
        <v>14.65</v>
      </c>
      <c r="C31">
        <v>8.23</v>
      </c>
      <c r="D31">
        <v>4.03</v>
      </c>
      <c r="E31">
        <v>8.55</v>
      </c>
      <c r="F31">
        <v>5.9</v>
      </c>
      <c r="H31" s="15">
        <v>2.553</v>
      </c>
      <c r="I31" s="15">
        <v>1.434</v>
      </c>
      <c r="J31" s="15">
        <v>0.023</v>
      </c>
      <c r="K31" s="15">
        <v>1.49</v>
      </c>
      <c r="L31" s="15">
        <v>1.028</v>
      </c>
      <c r="M31" s="40">
        <v>1836</v>
      </c>
      <c r="N31" s="12">
        <v>15.83</v>
      </c>
      <c r="O31" s="3">
        <v>125</v>
      </c>
      <c r="Q31" s="25">
        <f t="shared" si="2"/>
        <v>0.32331192</v>
      </c>
      <c r="R31" s="25">
        <f t="shared" si="3"/>
        <v>0.4490443333333333</v>
      </c>
      <c r="S31" s="25">
        <f t="shared" si="4"/>
        <v>0.18160175999999997</v>
      </c>
      <c r="T31" s="25">
        <f t="shared" si="5"/>
        <v>0.25222466666666665</v>
      </c>
      <c r="U31" s="28">
        <f t="shared" si="6"/>
        <v>0.8978703046085859</v>
      </c>
      <c r="V31" s="25">
        <f t="shared" si="9"/>
        <v>0.18869360000000002</v>
      </c>
      <c r="W31" s="25">
        <f t="shared" si="7"/>
        <v>0.3053294498381877</v>
      </c>
      <c r="X31" s="25">
        <f t="shared" si="10"/>
        <v>0.13018592</v>
      </c>
      <c r="Y31" s="25">
        <f t="shared" si="8"/>
        <v>0.31598524271844664</v>
      </c>
      <c r="Z31" s="50">
        <v>1836</v>
      </c>
    </row>
    <row r="32" spans="1:26" ht="15">
      <c r="A32" s="40">
        <v>1837</v>
      </c>
      <c r="B32">
        <v>18.39</v>
      </c>
      <c r="C32">
        <v>11.47</v>
      </c>
      <c r="D32">
        <v>4.1</v>
      </c>
      <c r="E32">
        <v>10.85</v>
      </c>
      <c r="F32">
        <v>7.99</v>
      </c>
      <c r="H32" s="15">
        <v>3.205</v>
      </c>
      <c r="I32" s="15">
        <v>1.999</v>
      </c>
      <c r="J32" s="15">
        <v>0.024</v>
      </c>
      <c r="K32" s="15">
        <v>1.891</v>
      </c>
      <c r="L32" s="15">
        <v>1.393</v>
      </c>
      <c r="M32" s="40">
        <v>1837</v>
      </c>
      <c r="N32" s="12">
        <v>16</v>
      </c>
      <c r="O32" s="3">
        <v>125</v>
      </c>
      <c r="Q32" s="25">
        <f t="shared" si="2"/>
        <v>0.41024</v>
      </c>
      <c r="R32" s="25">
        <f t="shared" si="3"/>
        <v>0.5697777777777778</v>
      </c>
      <c r="S32" s="25">
        <f t="shared" si="4"/>
        <v>0.255872</v>
      </c>
      <c r="T32" s="25">
        <f t="shared" si="5"/>
        <v>0.3553777777777778</v>
      </c>
      <c r="U32" s="28">
        <f t="shared" si="6"/>
        <v>0.946969696969697</v>
      </c>
      <c r="V32" s="25">
        <f t="shared" si="9"/>
        <v>0.242048</v>
      </c>
      <c r="W32" s="25">
        <f t="shared" si="7"/>
        <v>0.391663430420712</v>
      </c>
      <c r="X32" s="25">
        <f t="shared" si="10"/>
        <v>0.178304</v>
      </c>
      <c r="Y32" s="25">
        <f t="shared" si="8"/>
        <v>0.4327766990291262</v>
      </c>
      <c r="Z32" s="50">
        <v>1837</v>
      </c>
    </row>
    <row r="33" spans="1:26" ht="15">
      <c r="A33" s="40">
        <v>1838</v>
      </c>
      <c r="B33">
        <v>26.95</v>
      </c>
      <c r="C33">
        <v>18.06</v>
      </c>
      <c r="D33">
        <v>4.8</v>
      </c>
      <c r="E33">
        <v>13.86</v>
      </c>
      <c r="F33">
        <v>9.62</v>
      </c>
      <c r="H33" s="15">
        <v>4.681</v>
      </c>
      <c r="I33" s="15">
        <v>3.137</v>
      </c>
      <c r="J33" s="15">
        <v>0.028</v>
      </c>
      <c r="K33" s="15">
        <v>1.869</v>
      </c>
      <c r="L33" s="15">
        <v>1.671</v>
      </c>
      <c r="M33" s="40">
        <v>1838</v>
      </c>
      <c r="N33" s="12">
        <v>15.89</v>
      </c>
      <c r="O33" s="3">
        <v>125</v>
      </c>
      <c r="Q33" s="25">
        <f t="shared" si="2"/>
        <v>0.59504872</v>
      </c>
      <c r="R33" s="25">
        <f t="shared" si="3"/>
        <v>0.8264565555555555</v>
      </c>
      <c r="S33" s="25">
        <f t="shared" si="4"/>
        <v>0.39877544</v>
      </c>
      <c r="T33" s="25">
        <f t="shared" si="5"/>
        <v>0.5538547777777778</v>
      </c>
      <c r="U33" s="28">
        <f t="shared" si="6"/>
        <v>1.097202493686869</v>
      </c>
      <c r="V33" s="25">
        <f t="shared" si="9"/>
        <v>0.23758728</v>
      </c>
      <c r="W33" s="25">
        <f t="shared" si="7"/>
        <v>0.38444543689320393</v>
      </c>
      <c r="X33" s="25">
        <f t="shared" si="10"/>
        <v>0.21241752000000003</v>
      </c>
      <c r="Y33" s="25">
        <f t="shared" si="8"/>
        <v>0.515576504854369</v>
      </c>
      <c r="Z33" s="50">
        <v>1838</v>
      </c>
    </row>
    <row r="34" spans="1:26" ht="15">
      <c r="A34" s="40">
        <v>1839</v>
      </c>
      <c r="B34">
        <v>25.77</v>
      </c>
      <c r="C34">
        <v>11.57</v>
      </c>
      <c r="D34">
        <v>4.7</v>
      </c>
      <c r="E34">
        <v>10.32</v>
      </c>
      <c r="F34">
        <v>6.71</v>
      </c>
      <c r="H34" s="15">
        <v>4.453</v>
      </c>
      <c r="I34" s="15">
        <v>2.034</v>
      </c>
      <c r="J34" s="15">
        <v>0.028</v>
      </c>
      <c r="K34" s="15">
        <v>1.814</v>
      </c>
      <c r="L34" s="15">
        <v>1.18</v>
      </c>
      <c r="M34" s="40">
        <v>1839</v>
      </c>
      <c r="N34" s="12">
        <v>15.53</v>
      </c>
      <c r="O34" s="3">
        <v>125</v>
      </c>
      <c r="Q34" s="25">
        <f t="shared" si="2"/>
        <v>0.55324072</v>
      </c>
      <c r="R34" s="25">
        <f t="shared" si="3"/>
        <v>0.7683898888888889</v>
      </c>
      <c r="S34" s="25">
        <f t="shared" si="4"/>
        <v>0.25270415999999996</v>
      </c>
      <c r="T34" s="25">
        <f t="shared" si="5"/>
        <v>0.35097799999999996</v>
      </c>
      <c r="U34" s="28">
        <f t="shared" si="6"/>
        <v>1.0723445391414141</v>
      </c>
      <c r="V34" s="25">
        <f t="shared" si="9"/>
        <v>0.22537136000000002</v>
      </c>
      <c r="W34" s="25">
        <f t="shared" si="7"/>
        <v>0.36467857605177995</v>
      </c>
      <c r="X34" s="25">
        <f t="shared" si="10"/>
        <v>0.1466032</v>
      </c>
      <c r="Y34" s="25">
        <f t="shared" si="8"/>
        <v>0.3558330097087379</v>
      </c>
      <c r="Z34" s="50">
        <v>1839</v>
      </c>
    </row>
    <row r="35" spans="1:26" ht="15">
      <c r="A35" s="40">
        <v>1840</v>
      </c>
      <c r="B35">
        <v>29.28</v>
      </c>
      <c r="C35">
        <v>14.5</v>
      </c>
      <c r="D35">
        <v>5.3</v>
      </c>
      <c r="E35">
        <v>13.08</v>
      </c>
      <c r="F35">
        <v>10.1</v>
      </c>
      <c r="H35" s="15">
        <v>5.183</v>
      </c>
      <c r="I35" s="15">
        <v>2.566</v>
      </c>
      <c r="J35" s="15">
        <v>0.031</v>
      </c>
      <c r="K35" s="15">
        <v>2.315</v>
      </c>
      <c r="L35" s="15">
        <v>1.788</v>
      </c>
      <c r="M35" s="40">
        <v>1840</v>
      </c>
      <c r="N35" s="12">
        <v>15.59</v>
      </c>
      <c r="O35" s="3">
        <v>125</v>
      </c>
      <c r="Q35" s="25">
        <f t="shared" si="2"/>
        <v>0.64642376</v>
      </c>
      <c r="R35" s="25">
        <f t="shared" si="3"/>
        <v>0.8978107777777778</v>
      </c>
      <c r="S35" s="25">
        <f t="shared" si="4"/>
        <v>0.32003152</v>
      </c>
      <c r="T35" s="25">
        <f t="shared" si="5"/>
        <v>0.4444882222222223</v>
      </c>
      <c r="U35" s="28">
        <f t="shared" si="6"/>
        <v>1.1918254813762628</v>
      </c>
      <c r="V35" s="25">
        <f t="shared" si="9"/>
        <v>0.28872679999999995</v>
      </c>
      <c r="W35" s="25">
        <f t="shared" si="7"/>
        <v>0.46719546925566335</v>
      </c>
      <c r="X35" s="25">
        <f t="shared" si="10"/>
        <v>0.22299936</v>
      </c>
      <c r="Y35" s="25">
        <f t="shared" si="8"/>
        <v>0.5412605825242719</v>
      </c>
      <c r="Z35" s="50">
        <v>1840</v>
      </c>
    </row>
    <row r="36" spans="1:31" ht="15">
      <c r="A36" s="41">
        <v>1841</v>
      </c>
      <c r="B36" s="13">
        <v>29.67</v>
      </c>
      <c r="C36" s="13">
        <v>19.45</v>
      </c>
      <c r="D36" s="13">
        <v>5.38</v>
      </c>
      <c r="E36" s="13">
        <v>16</v>
      </c>
      <c r="F36" s="13">
        <v>10.78</v>
      </c>
      <c r="G36" s="13"/>
      <c r="H36" s="16">
        <v>5.234</v>
      </c>
      <c r="I36" s="16">
        <v>3.431</v>
      </c>
      <c r="J36" s="16">
        <v>0.032</v>
      </c>
      <c r="K36" s="16">
        <v>2.822</v>
      </c>
      <c r="L36" s="16">
        <v>1.902</v>
      </c>
      <c r="M36" s="41">
        <v>1841</v>
      </c>
      <c r="N36" s="14">
        <v>15.47</v>
      </c>
      <c r="O36" s="3">
        <v>125</v>
      </c>
      <c r="P36" s="13"/>
      <c r="Q36" s="25">
        <f t="shared" si="2"/>
        <v>0.6477598400000001</v>
      </c>
      <c r="R36" s="25">
        <f t="shared" si="3"/>
        <v>0.8996664444444445</v>
      </c>
      <c r="S36" s="25">
        <f t="shared" si="4"/>
        <v>0.42462056000000004</v>
      </c>
      <c r="T36" s="25">
        <f t="shared" si="5"/>
        <v>0.5897507777777778</v>
      </c>
      <c r="U36" s="28">
        <f t="shared" si="6"/>
        <v>1.2208017676767677</v>
      </c>
      <c r="V36" s="25">
        <f t="shared" si="9"/>
        <v>0.34925072</v>
      </c>
      <c r="W36" s="25">
        <f t="shared" si="7"/>
        <v>0.5651306148867314</v>
      </c>
      <c r="X36" s="25">
        <f t="shared" si="10"/>
        <v>0.23539152</v>
      </c>
      <c r="Y36" s="25">
        <f t="shared" si="8"/>
        <v>0.571338640776699</v>
      </c>
      <c r="Z36" s="51">
        <v>1841</v>
      </c>
      <c r="AA36" s="13"/>
      <c r="AB36" s="13"/>
      <c r="AC36" s="13"/>
      <c r="AD36" s="13"/>
      <c r="AE36" s="13"/>
    </row>
    <row r="37" spans="1:26" ht="15">
      <c r="A37" s="40">
        <v>1842</v>
      </c>
      <c r="B37">
        <v>4.57</v>
      </c>
      <c r="C37">
        <v>2.64</v>
      </c>
      <c r="D37">
        <v>2.42</v>
      </c>
      <c r="E37">
        <v>2.15</v>
      </c>
      <c r="F37">
        <v>1.55</v>
      </c>
      <c r="H37" s="15">
        <v>5.333</v>
      </c>
      <c r="I37" s="15">
        <v>3.081</v>
      </c>
      <c r="J37" s="15">
        <v>0.028</v>
      </c>
      <c r="K37" s="15">
        <v>2.509</v>
      </c>
      <c r="L37" s="15">
        <v>1.809</v>
      </c>
      <c r="M37" s="40">
        <v>1842</v>
      </c>
      <c r="N37" s="12">
        <v>15.16</v>
      </c>
      <c r="O37" s="3">
        <v>125</v>
      </c>
      <c r="Q37" s="25">
        <f t="shared" si="2"/>
        <v>0.6467862400000001</v>
      </c>
      <c r="R37" s="25">
        <f t="shared" si="3"/>
        <v>0.8983142222222223</v>
      </c>
      <c r="S37" s="25">
        <f t="shared" si="4"/>
        <v>0.37366368</v>
      </c>
      <c r="T37" s="25">
        <f t="shared" si="5"/>
        <v>0.5189773333333334</v>
      </c>
      <c r="U37" s="28">
        <f t="shared" si="6"/>
        <v>1.046796085858586</v>
      </c>
      <c r="V37" s="25">
        <f t="shared" si="9"/>
        <v>0.30429152</v>
      </c>
      <c r="W37" s="25">
        <f t="shared" si="7"/>
        <v>0.4923811003236246</v>
      </c>
      <c r="X37" s="25">
        <f t="shared" si="10"/>
        <v>0.21939552</v>
      </c>
      <c r="Y37" s="25">
        <f t="shared" si="8"/>
        <v>0.5325133980582525</v>
      </c>
      <c r="Z37" s="50">
        <v>1842</v>
      </c>
    </row>
    <row r="38" spans="1:26" ht="15">
      <c r="A38" s="40">
        <v>1843</v>
      </c>
      <c r="B38">
        <v>3.01</v>
      </c>
      <c r="C38">
        <v>1.62</v>
      </c>
      <c r="D38">
        <v>2.28</v>
      </c>
      <c r="E38">
        <v>1.54</v>
      </c>
      <c r="F38">
        <v>1.09</v>
      </c>
      <c r="H38" s="15">
        <v>3.504</v>
      </c>
      <c r="I38" s="15">
        <v>1.886</v>
      </c>
      <c r="J38" s="15">
        <v>0.027</v>
      </c>
      <c r="K38" s="15">
        <v>1.793</v>
      </c>
      <c r="L38" s="15">
        <v>1.269</v>
      </c>
      <c r="M38" s="40">
        <v>1843</v>
      </c>
      <c r="N38" s="12">
        <v>14.78</v>
      </c>
      <c r="O38" s="3">
        <v>125</v>
      </c>
      <c r="Q38" s="25">
        <f t="shared" si="2"/>
        <v>0.41431295999999995</v>
      </c>
      <c r="R38" s="25">
        <f t="shared" si="3"/>
        <v>0.5754346666666666</v>
      </c>
      <c r="S38" s="25">
        <f t="shared" si="4"/>
        <v>0.22300063999999997</v>
      </c>
      <c r="T38" s="25">
        <f t="shared" si="5"/>
        <v>0.30972311111111106</v>
      </c>
      <c r="U38" s="28">
        <f t="shared" si="6"/>
        <v>0.9841086647727273</v>
      </c>
      <c r="V38" s="25">
        <f t="shared" si="9"/>
        <v>0.21200431999999997</v>
      </c>
      <c r="W38" s="25">
        <f t="shared" si="7"/>
        <v>0.3430490614886731</v>
      </c>
      <c r="X38" s="25">
        <f t="shared" si="10"/>
        <v>0.15004655999999997</v>
      </c>
      <c r="Y38" s="25">
        <f t="shared" si="8"/>
        <v>0.3641906796116504</v>
      </c>
      <c r="Z38" s="50">
        <v>1843</v>
      </c>
    </row>
    <row r="39" spans="1:26" ht="15">
      <c r="A39" s="40">
        <v>1844</v>
      </c>
      <c r="B39">
        <v>3.56</v>
      </c>
      <c r="C39">
        <v>1.89</v>
      </c>
      <c r="D39">
        <v>2.15</v>
      </c>
      <c r="E39">
        <v>1.54</v>
      </c>
      <c r="F39">
        <v>1.1</v>
      </c>
      <c r="H39" s="15">
        <v>4.144</v>
      </c>
      <c r="I39" s="15">
        <v>2.2</v>
      </c>
      <c r="J39" s="15">
        <v>0.025</v>
      </c>
      <c r="K39" s="15">
        <v>1.793</v>
      </c>
      <c r="L39" s="15">
        <v>1.28</v>
      </c>
      <c r="M39" s="40">
        <v>1844</v>
      </c>
      <c r="N39" s="12">
        <v>14.78</v>
      </c>
      <c r="O39" s="3">
        <v>125</v>
      </c>
      <c r="Q39" s="25">
        <f t="shared" si="2"/>
        <v>0.48998656</v>
      </c>
      <c r="R39" s="25">
        <f t="shared" si="3"/>
        <v>0.680536888888889</v>
      </c>
      <c r="S39" s="25">
        <f t="shared" si="4"/>
        <v>0.26012799999999997</v>
      </c>
      <c r="T39" s="25">
        <f t="shared" si="5"/>
        <v>0.3612888888888889</v>
      </c>
      <c r="U39" s="28">
        <f t="shared" si="6"/>
        <v>0.9112117266414141</v>
      </c>
      <c r="V39" s="25">
        <f t="shared" si="9"/>
        <v>0.21200431999999997</v>
      </c>
      <c r="W39" s="25">
        <f t="shared" si="7"/>
        <v>0.3430490614886731</v>
      </c>
      <c r="X39" s="25">
        <f t="shared" si="10"/>
        <v>0.1513472</v>
      </c>
      <c r="Y39" s="25">
        <f t="shared" si="8"/>
        <v>0.367347572815534</v>
      </c>
      <c r="Z39" s="50">
        <v>1844</v>
      </c>
    </row>
    <row r="40" spans="1:26" ht="15">
      <c r="A40" s="40">
        <v>1845</v>
      </c>
      <c r="B40">
        <v>4.38</v>
      </c>
      <c r="C40">
        <v>3.43</v>
      </c>
      <c r="D40">
        <v>2.48</v>
      </c>
      <c r="E40">
        <v>2.76</v>
      </c>
      <c r="F40">
        <v>1.88</v>
      </c>
      <c r="H40" s="15">
        <v>5.09</v>
      </c>
      <c r="I40" s="15">
        <v>3.986</v>
      </c>
      <c r="J40" s="15">
        <v>0.029</v>
      </c>
      <c r="K40" s="15">
        <v>3.207</v>
      </c>
      <c r="L40" s="15">
        <v>2.185</v>
      </c>
      <c r="M40" s="40">
        <v>1845</v>
      </c>
      <c r="N40" s="12">
        <v>15.06</v>
      </c>
      <c r="O40" s="3">
        <v>125</v>
      </c>
      <c r="Q40" s="25">
        <f t="shared" si="2"/>
        <v>0.6132432</v>
      </c>
      <c r="R40" s="25">
        <f t="shared" si="3"/>
        <v>0.8517266666666666</v>
      </c>
      <c r="S40" s="25">
        <f t="shared" si="4"/>
        <v>0.48023328000000004</v>
      </c>
      <c r="T40" s="25">
        <f t="shared" si="5"/>
        <v>0.6669906666666667</v>
      </c>
      <c r="U40" s="28">
        <f t="shared" si="6"/>
        <v>1.077030066287879</v>
      </c>
      <c r="V40" s="25">
        <f t="shared" si="9"/>
        <v>0.38637936</v>
      </c>
      <c r="W40" s="25">
        <f t="shared" si="7"/>
        <v>0.6252093203883495</v>
      </c>
      <c r="X40" s="25">
        <f t="shared" si="10"/>
        <v>0.2632488</v>
      </c>
      <c r="Y40" s="25">
        <f t="shared" si="8"/>
        <v>0.6389533980582525</v>
      </c>
      <c r="Z40" s="50">
        <v>1845</v>
      </c>
    </row>
    <row r="41" spans="1:26" ht="15">
      <c r="A41" s="40">
        <v>1846</v>
      </c>
      <c r="B41">
        <v>5.29</v>
      </c>
      <c r="C41">
        <v>4.26</v>
      </c>
      <c r="D41">
        <v>2.3</v>
      </c>
      <c r="E41">
        <v>3.62</v>
      </c>
      <c r="F41">
        <v>2.28</v>
      </c>
      <c r="H41" s="15">
        <v>6.152</v>
      </c>
      <c r="I41" s="15">
        <v>4.954</v>
      </c>
      <c r="J41" s="15">
        <v>0.027</v>
      </c>
      <c r="K41" s="15">
        <v>4.198</v>
      </c>
      <c r="L41" s="15">
        <v>2.652</v>
      </c>
      <c r="M41" s="40">
        <v>1846</v>
      </c>
      <c r="N41" s="12">
        <v>15.04</v>
      </c>
      <c r="O41" s="3">
        <v>125</v>
      </c>
      <c r="Q41" s="25">
        <f t="shared" si="2"/>
        <v>0.74020864</v>
      </c>
      <c r="R41" s="25">
        <f t="shared" si="3"/>
        <v>1.0280675555555556</v>
      </c>
      <c r="S41" s="25">
        <f t="shared" si="4"/>
        <v>0.5960652799999999</v>
      </c>
      <c r="T41" s="25">
        <f t="shared" si="5"/>
        <v>0.8278684444444444</v>
      </c>
      <c r="U41" s="28">
        <f t="shared" si="6"/>
        <v>1.0014204545454546</v>
      </c>
      <c r="V41" s="25">
        <f t="shared" si="9"/>
        <v>0.50510336</v>
      </c>
      <c r="W41" s="25">
        <f t="shared" si="7"/>
        <v>0.817319352750809</v>
      </c>
      <c r="X41" s="25">
        <f t="shared" si="10"/>
        <v>0.31908864</v>
      </c>
      <c r="Y41" s="25">
        <f t="shared" si="8"/>
        <v>0.7744869902912621</v>
      </c>
      <c r="Z41" s="50">
        <v>1846</v>
      </c>
    </row>
    <row r="42" spans="1:26" ht="15">
      <c r="A42" s="40">
        <v>1847</v>
      </c>
      <c r="B42">
        <v>5.84</v>
      </c>
      <c r="C42">
        <v>4.2</v>
      </c>
      <c r="D42">
        <v>2.52</v>
      </c>
      <c r="E42">
        <v>3.53</v>
      </c>
      <c r="F42">
        <v>2.1</v>
      </c>
      <c r="H42" s="15">
        <v>6.786</v>
      </c>
      <c r="I42" s="15">
        <v>4.88</v>
      </c>
      <c r="J42" s="15">
        <v>0.029</v>
      </c>
      <c r="K42" s="15">
        <v>4.102</v>
      </c>
      <c r="L42" s="15">
        <v>2.44</v>
      </c>
      <c r="M42" s="40">
        <v>1847</v>
      </c>
      <c r="N42" s="12">
        <v>14.8</v>
      </c>
      <c r="O42" s="3">
        <v>125</v>
      </c>
      <c r="Q42" s="25">
        <f t="shared" si="2"/>
        <v>0.8034624</v>
      </c>
      <c r="R42" s="25">
        <f t="shared" si="3"/>
        <v>1.11592</v>
      </c>
      <c r="S42" s="25">
        <f t="shared" si="4"/>
        <v>0.5777920000000001</v>
      </c>
      <c r="T42" s="25">
        <f t="shared" si="5"/>
        <v>0.802488888888889</v>
      </c>
      <c r="U42" s="28">
        <f t="shared" si="6"/>
        <v>1.058435921717172</v>
      </c>
      <c r="V42" s="25">
        <f t="shared" si="9"/>
        <v>0.4856768000000001</v>
      </c>
      <c r="W42" s="25">
        <f t="shared" si="7"/>
        <v>0.7858847896440131</v>
      </c>
      <c r="X42" s="25">
        <f t="shared" si="10"/>
        <v>0.28889600000000004</v>
      </c>
      <c r="Y42" s="25">
        <f t="shared" si="8"/>
        <v>0.7012038834951457</v>
      </c>
      <c r="Z42" s="50">
        <v>1847</v>
      </c>
    </row>
    <row r="43" spans="1:26" ht="15">
      <c r="A43" s="40">
        <v>1848</v>
      </c>
      <c r="B43">
        <v>4.01</v>
      </c>
      <c r="C43">
        <v>2.6</v>
      </c>
      <c r="D43">
        <v>2.47</v>
      </c>
      <c r="E43">
        <v>2.24</v>
      </c>
      <c r="F43">
        <v>1.55</v>
      </c>
      <c r="H43" s="15">
        <v>4.648</v>
      </c>
      <c r="I43" s="15">
        <v>3.013</v>
      </c>
      <c r="J43" s="15">
        <v>0.029</v>
      </c>
      <c r="K43" s="15">
        <v>2.596</v>
      </c>
      <c r="L43" s="15">
        <v>1.796</v>
      </c>
      <c r="M43" s="40">
        <v>1848</v>
      </c>
      <c r="N43" s="12">
        <v>15.01</v>
      </c>
      <c r="O43" s="3">
        <v>125</v>
      </c>
      <c r="Q43" s="25">
        <f t="shared" si="2"/>
        <v>0.55813184</v>
      </c>
      <c r="R43" s="25">
        <f t="shared" si="3"/>
        <v>0.7751831111111112</v>
      </c>
      <c r="S43" s="25">
        <f t="shared" si="4"/>
        <v>0.36180104</v>
      </c>
      <c r="T43" s="25">
        <f t="shared" si="5"/>
        <v>0.5025014444444444</v>
      </c>
      <c r="U43" s="28">
        <f t="shared" si="6"/>
        <v>1.0734542692550506</v>
      </c>
      <c r="V43" s="25">
        <f t="shared" si="9"/>
        <v>0.31172768</v>
      </c>
      <c r="W43" s="25">
        <f t="shared" si="7"/>
        <v>0.5044137216828479</v>
      </c>
      <c r="X43" s="25">
        <f t="shared" si="10"/>
        <v>0.21566368</v>
      </c>
      <c r="Y43" s="25">
        <f t="shared" si="8"/>
        <v>0.5234555339805825</v>
      </c>
      <c r="Z43" s="50">
        <v>1848</v>
      </c>
    </row>
    <row r="44" spans="1:31" ht="15">
      <c r="A44" s="41">
        <v>1849</v>
      </c>
      <c r="B44" s="13">
        <v>4.06</v>
      </c>
      <c r="C44" s="13">
        <v>2.11</v>
      </c>
      <c r="D44" s="13">
        <v>2.46</v>
      </c>
      <c r="E44" s="13">
        <v>1.98</v>
      </c>
      <c r="F44" s="13">
        <v>1.63</v>
      </c>
      <c r="G44" s="13"/>
      <c r="H44" s="16">
        <v>4.706</v>
      </c>
      <c r="I44" s="16">
        <v>2.445</v>
      </c>
      <c r="J44" s="16">
        <v>0.029</v>
      </c>
      <c r="K44" s="16">
        <v>2.295</v>
      </c>
      <c r="L44" s="16">
        <v>1.889</v>
      </c>
      <c r="M44" s="41">
        <v>1849</v>
      </c>
      <c r="N44" s="14">
        <v>15.01</v>
      </c>
      <c r="O44" s="21">
        <v>125</v>
      </c>
      <c r="P44" s="13"/>
      <c r="Q44" s="52">
        <f t="shared" si="2"/>
        <v>0.56509648</v>
      </c>
      <c r="R44" s="52">
        <f t="shared" si="3"/>
        <v>0.7848562222222223</v>
      </c>
      <c r="S44" s="52">
        <f t="shared" si="4"/>
        <v>0.2935956</v>
      </c>
      <c r="T44" s="25">
        <f t="shared" si="5"/>
        <v>0.4077716666666667</v>
      </c>
      <c r="U44" s="53">
        <f t="shared" si="6"/>
        <v>1.0734542692550506</v>
      </c>
      <c r="V44" s="52">
        <f t="shared" si="9"/>
        <v>0.2755836</v>
      </c>
      <c r="W44" s="25">
        <f t="shared" si="7"/>
        <v>0.4459281553398058</v>
      </c>
      <c r="X44" s="52">
        <f t="shared" si="10"/>
        <v>0.22683112</v>
      </c>
      <c r="Y44" s="25">
        <f t="shared" si="8"/>
        <v>0.5505609708737864</v>
      </c>
      <c r="Z44" s="51">
        <v>1849</v>
      </c>
      <c r="AA44" s="13"/>
      <c r="AB44" s="13"/>
      <c r="AC44" s="13"/>
      <c r="AD44" s="13"/>
      <c r="AE44" s="13"/>
    </row>
    <row r="45" spans="1:26" ht="15">
      <c r="A45" s="40">
        <v>1850</v>
      </c>
      <c r="B45">
        <v>6.81</v>
      </c>
      <c r="C45">
        <v>4.3</v>
      </c>
      <c r="D45">
        <v>2.5</v>
      </c>
      <c r="E45">
        <v>4.37</v>
      </c>
      <c r="F45">
        <v>3.08</v>
      </c>
      <c r="H45" s="15">
        <v>7.886</v>
      </c>
      <c r="I45" s="15">
        <v>4.979</v>
      </c>
      <c r="J45" s="15">
        <v>0.029</v>
      </c>
      <c r="K45" s="15">
        <v>5.06</v>
      </c>
      <c r="L45" s="15">
        <v>3.567</v>
      </c>
      <c r="M45" s="40">
        <v>1850</v>
      </c>
      <c r="N45" s="12">
        <v>15.2</v>
      </c>
      <c r="O45" s="18">
        <f>125*42.84/32</f>
        <v>167.34375</v>
      </c>
      <c r="Q45" s="25">
        <f t="shared" si="2"/>
        <v>0.716293258636788</v>
      </c>
      <c r="R45" s="25">
        <f t="shared" si="3"/>
        <v>0.9948517481066501</v>
      </c>
      <c r="S45" s="25">
        <f t="shared" si="4"/>
        <v>0.4522475443510738</v>
      </c>
      <c r="T45" s="25">
        <f t="shared" si="5"/>
        <v>0.6281215893764914</v>
      </c>
      <c r="U45" s="28">
        <f t="shared" si="6"/>
        <v>1.087042297979798</v>
      </c>
      <c r="V45" s="25">
        <f t="shared" si="9"/>
        <v>0.4596048552754435</v>
      </c>
      <c r="W45" s="25">
        <f t="shared" si="7"/>
        <v>0.7436971768211059</v>
      </c>
      <c r="X45" s="25">
        <f t="shared" si="10"/>
        <v>0.3239941736694678</v>
      </c>
      <c r="Y45" s="25">
        <f t="shared" si="8"/>
        <v>0.7863936254113297</v>
      </c>
      <c r="Z45" s="50">
        <v>1850</v>
      </c>
    </row>
    <row r="46" spans="1:26" ht="15">
      <c r="A46" s="40">
        <v>1851</v>
      </c>
      <c r="B46">
        <v>7.23</v>
      </c>
      <c r="C46">
        <v>4.9</v>
      </c>
      <c r="D46">
        <v>2.5</v>
      </c>
      <c r="E46">
        <v>4.26</v>
      </c>
      <c r="F46">
        <v>3.32</v>
      </c>
      <c r="H46" s="15">
        <v>8.365</v>
      </c>
      <c r="I46" s="15">
        <v>5.669</v>
      </c>
      <c r="J46" s="15">
        <v>0.029</v>
      </c>
      <c r="K46" s="15">
        <v>4.929</v>
      </c>
      <c r="L46" s="15">
        <v>3.841</v>
      </c>
      <c r="M46" s="40">
        <v>1851</v>
      </c>
      <c r="N46" s="12">
        <v>15.12</v>
      </c>
      <c r="O46" s="18">
        <f aca="true" t="shared" si="11" ref="O46:O109">125*42.84/32</f>
        <v>167.34375</v>
      </c>
      <c r="Q46" s="25">
        <f t="shared" si="2"/>
        <v>0.7558023529411765</v>
      </c>
      <c r="R46" s="25">
        <f t="shared" si="3"/>
        <v>1.0497254901960784</v>
      </c>
      <c r="S46" s="25">
        <f t="shared" si="4"/>
        <v>0.5122108235294117</v>
      </c>
      <c r="T46" s="25">
        <f t="shared" si="5"/>
        <v>0.7114039215686274</v>
      </c>
      <c r="U46" s="28">
        <f t="shared" si="6"/>
        <v>1.0813210227272727</v>
      </c>
      <c r="V46" s="25">
        <f t="shared" si="9"/>
        <v>0.4453496470588236</v>
      </c>
      <c r="W46" s="25">
        <f t="shared" si="7"/>
        <v>0.7206304968589379</v>
      </c>
      <c r="X46" s="25">
        <f t="shared" si="10"/>
        <v>0.3470456470588235</v>
      </c>
      <c r="Y46" s="25">
        <f t="shared" si="8"/>
        <v>0.8423438035408338</v>
      </c>
      <c r="Z46" s="50">
        <v>1851</v>
      </c>
    </row>
    <row r="47" spans="1:26" ht="15">
      <c r="A47" s="40">
        <v>1852</v>
      </c>
      <c r="B47">
        <v>7.87</v>
      </c>
      <c r="C47">
        <v>5.85</v>
      </c>
      <c r="D47">
        <v>2.5</v>
      </c>
      <c r="E47">
        <v>5.41</v>
      </c>
      <c r="F47">
        <v>3.27</v>
      </c>
      <c r="H47" s="15">
        <v>9.113</v>
      </c>
      <c r="I47" s="15">
        <v>6.774</v>
      </c>
      <c r="J47" s="15">
        <v>0.029</v>
      </c>
      <c r="K47" s="15">
        <v>6.265</v>
      </c>
      <c r="L47" s="15">
        <v>3.787</v>
      </c>
      <c r="M47" s="40">
        <v>1852</v>
      </c>
      <c r="N47" s="12">
        <v>14.94</v>
      </c>
      <c r="O47" s="18">
        <f t="shared" si="11"/>
        <v>167.34375</v>
      </c>
      <c r="Q47" s="25">
        <f t="shared" si="2"/>
        <v>0.8135841344537814</v>
      </c>
      <c r="R47" s="25">
        <f t="shared" si="3"/>
        <v>1.1299779645191408</v>
      </c>
      <c r="S47" s="25">
        <f t="shared" si="4"/>
        <v>0.6047645042016806</v>
      </c>
      <c r="T47" s="25">
        <f t="shared" si="5"/>
        <v>0.839950700280112</v>
      </c>
      <c r="U47" s="28">
        <f t="shared" si="6"/>
        <v>1.068448153409091</v>
      </c>
      <c r="V47" s="25">
        <f t="shared" si="9"/>
        <v>0.5593223529411764</v>
      </c>
      <c r="W47" s="25">
        <f t="shared" si="7"/>
        <v>0.9050523510375023</v>
      </c>
      <c r="X47" s="25">
        <f t="shared" si="10"/>
        <v>0.33809317647058823</v>
      </c>
      <c r="Y47" s="25">
        <f t="shared" si="8"/>
        <v>0.8206145059965734</v>
      </c>
      <c r="Z47" s="50">
        <v>1852</v>
      </c>
    </row>
    <row r="48" spans="1:26" ht="15">
      <c r="A48" s="40">
        <v>1853</v>
      </c>
      <c r="B48">
        <v>9.19</v>
      </c>
      <c r="C48">
        <v>6.88</v>
      </c>
      <c r="D48">
        <v>2.67</v>
      </c>
      <c r="E48">
        <v>6.04</v>
      </c>
      <c r="F48">
        <v>4.07</v>
      </c>
      <c r="H48" s="15">
        <v>10.624</v>
      </c>
      <c r="I48" s="15">
        <v>7.953</v>
      </c>
      <c r="J48" s="15">
        <v>0.031</v>
      </c>
      <c r="K48" s="15">
        <v>6.982</v>
      </c>
      <c r="L48" s="15">
        <v>4.705</v>
      </c>
      <c r="M48" s="40">
        <v>1853</v>
      </c>
      <c r="N48" s="12">
        <v>14.7</v>
      </c>
      <c r="O48" s="18">
        <f t="shared" si="11"/>
        <v>167.34375</v>
      </c>
      <c r="Q48" s="25">
        <f t="shared" si="2"/>
        <v>0.9332454901960784</v>
      </c>
      <c r="R48" s="25">
        <f t="shared" si="3"/>
        <v>1.2961742919389978</v>
      </c>
      <c r="S48" s="25">
        <f t="shared" si="4"/>
        <v>0.6986164705882353</v>
      </c>
      <c r="T48" s="25">
        <f t="shared" si="5"/>
        <v>0.9703006535947712</v>
      </c>
      <c r="U48" s="28">
        <f t="shared" si="6"/>
        <v>1.1237866950757576</v>
      </c>
      <c r="V48" s="25">
        <f t="shared" si="9"/>
        <v>0.6133207843137255</v>
      </c>
      <c r="W48" s="25">
        <f t="shared" si="7"/>
        <v>0.9924284535820801</v>
      </c>
      <c r="X48" s="25">
        <f t="shared" si="10"/>
        <v>0.4133019607843137</v>
      </c>
      <c r="Y48" s="25">
        <f t="shared" si="8"/>
        <v>1.0031600989910527</v>
      </c>
      <c r="Z48" s="50">
        <v>1853</v>
      </c>
    </row>
    <row r="49" spans="1:26" ht="15">
      <c r="A49" s="40">
        <v>1854</v>
      </c>
      <c r="B49">
        <v>11.96</v>
      </c>
      <c r="C49">
        <v>9.39</v>
      </c>
      <c r="D49">
        <v>3.92</v>
      </c>
      <c r="E49">
        <v>8.03</v>
      </c>
      <c r="F49">
        <v>5.35</v>
      </c>
      <c r="H49" s="15">
        <v>13.766</v>
      </c>
      <c r="I49" s="15">
        <v>10.808</v>
      </c>
      <c r="J49" s="15">
        <v>0.045</v>
      </c>
      <c r="K49" s="15">
        <v>9.243</v>
      </c>
      <c r="L49" s="15">
        <v>6.158</v>
      </c>
      <c r="M49" s="40">
        <v>1854</v>
      </c>
      <c r="N49" s="12">
        <v>14.6</v>
      </c>
      <c r="O49" s="18">
        <f t="shared" si="11"/>
        <v>167.34375</v>
      </c>
      <c r="Q49" s="25">
        <f t="shared" si="2"/>
        <v>1.201022446311858</v>
      </c>
      <c r="R49" s="25">
        <f t="shared" si="3"/>
        <v>1.6680867309886918</v>
      </c>
      <c r="S49" s="25">
        <f t="shared" si="4"/>
        <v>0.9429500653594771</v>
      </c>
      <c r="T49" s="25">
        <f t="shared" si="5"/>
        <v>1.3096528685548294</v>
      </c>
      <c r="U49" s="28">
        <f t="shared" si="6"/>
        <v>1.6202059659090908</v>
      </c>
      <c r="V49" s="25">
        <f t="shared" si="9"/>
        <v>0.806410756302521</v>
      </c>
      <c r="W49" s="25">
        <f t="shared" si="7"/>
        <v>1.3048717739522995</v>
      </c>
      <c r="X49" s="25">
        <f t="shared" si="10"/>
        <v>0.5372581886087768</v>
      </c>
      <c r="Y49" s="25">
        <f t="shared" si="8"/>
        <v>1.3040247296329535</v>
      </c>
      <c r="Z49" s="50">
        <v>1854</v>
      </c>
    </row>
    <row r="50" spans="1:26" ht="15">
      <c r="A50" s="40">
        <v>1855</v>
      </c>
      <c r="B50">
        <v>13.5</v>
      </c>
      <c r="C50">
        <v>10.07</v>
      </c>
      <c r="D50">
        <v>3.92</v>
      </c>
      <c r="E50">
        <v>8.09</v>
      </c>
      <c r="F50">
        <v>5.04</v>
      </c>
      <c r="H50" s="15">
        <v>15.079</v>
      </c>
      <c r="I50" s="15">
        <v>11.248</v>
      </c>
      <c r="J50" s="15">
        <v>0.044</v>
      </c>
      <c r="K50" s="15">
        <v>9.037</v>
      </c>
      <c r="L50" s="15">
        <v>5.63</v>
      </c>
      <c r="M50" s="40">
        <v>1855</v>
      </c>
      <c r="N50" s="12">
        <v>15.04</v>
      </c>
      <c r="O50" s="18">
        <f t="shared" si="11"/>
        <v>167.34375</v>
      </c>
      <c r="Q50" s="25">
        <f t="shared" si="2"/>
        <v>1.355223365079365</v>
      </c>
      <c r="R50" s="25">
        <f t="shared" si="3"/>
        <v>1.8822546737213404</v>
      </c>
      <c r="S50" s="25">
        <f t="shared" si="4"/>
        <v>1.0109126872082166</v>
      </c>
      <c r="T50" s="25">
        <f t="shared" si="5"/>
        <v>1.4040453989003008</v>
      </c>
      <c r="U50" s="28">
        <f t="shared" si="6"/>
        <v>1.6319444444444442</v>
      </c>
      <c r="V50" s="25">
        <f t="shared" si="9"/>
        <v>0.8121993202614379</v>
      </c>
      <c r="W50" s="25">
        <f t="shared" si="7"/>
        <v>1.3142383823000614</v>
      </c>
      <c r="X50" s="25">
        <f t="shared" si="10"/>
        <v>0.5059955929038281</v>
      </c>
      <c r="Y50" s="25">
        <f t="shared" si="8"/>
        <v>1.2281446429704566</v>
      </c>
      <c r="Z50" s="50">
        <v>1855</v>
      </c>
    </row>
    <row r="51" spans="1:26" ht="15">
      <c r="A51" s="40">
        <v>1856</v>
      </c>
      <c r="B51">
        <v>13.14</v>
      </c>
      <c r="C51">
        <v>10.22</v>
      </c>
      <c r="D51">
        <v>4.2</v>
      </c>
      <c r="E51">
        <v>4.45</v>
      </c>
      <c r="F51">
        <v>5.94</v>
      </c>
      <c r="H51" s="15">
        <v>15.019</v>
      </c>
      <c r="I51" s="15">
        <v>11.681</v>
      </c>
      <c r="J51" s="15">
        <v>0.048</v>
      </c>
      <c r="K51" s="15">
        <v>9.647</v>
      </c>
      <c r="L51" s="15">
        <v>6.789</v>
      </c>
      <c r="M51" s="40">
        <v>1856</v>
      </c>
      <c r="N51" s="12">
        <v>15.4</v>
      </c>
      <c r="O51" s="18">
        <f t="shared" si="11"/>
        <v>167.34375</v>
      </c>
      <c r="Q51" s="25">
        <f t="shared" si="2"/>
        <v>1.3821406535947713</v>
      </c>
      <c r="R51" s="25">
        <f t="shared" si="3"/>
        <v>1.9196397966594048</v>
      </c>
      <c r="S51" s="25">
        <f t="shared" si="4"/>
        <v>1.074957385620915</v>
      </c>
      <c r="T51" s="25">
        <f t="shared" si="5"/>
        <v>1.4929963689179375</v>
      </c>
      <c r="U51" s="28">
        <f t="shared" si="6"/>
        <v>1.822916666666667</v>
      </c>
      <c r="V51" s="25">
        <f t="shared" si="9"/>
        <v>0.8877762091503268</v>
      </c>
      <c r="W51" s="25">
        <f t="shared" si="7"/>
        <v>1.4365310827675193</v>
      </c>
      <c r="X51" s="25">
        <f t="shared" si="10"/>
        <v>0.6247654901960784</v>
      </c>
      <c r="Y51" s="25">
        <f t="shared" si="8"/>
        <v>1.5164210927089283</v>
      </c>
      <c r="Z51" s="50">
        <v>1856</v>
      </c>
    </row>
    <row r="52" spans="1:26" ht="15">
      <c r="A52" s="40">
        <v>1857</v>
      </c>
      <c r="B52">
        <v>8.71</v>
      </c>
      <c r="C52">
        <v>4.8</v>
      </c>
      <c r="D52">
        <v>2.06</v>
      </c>
      <c r="E52">
        <v>8.44</v>
      </c>
      <c r="F52">
        <v>3.09</v>
      </c>
      <c r="H52" s="15">
        <v>9.903</v>
      </c>
      <c r="I52" s="15">
        <v>5.458</v>
      </c>
      <c r="J52" s="15">
        <v>0.023</v>
      </c>
      <c r="K52" s="15">
        <v>5.06</v>
      </c>
      <c r="L52" s="15">
        <v>3.513</v>
      </c>
      <c r="M52" s="40">
        <v>1857</v>
      </c>
      <c r="N52" s="12">
        <v>15.22</v>
      </c>
      <c r="O52" s="18">
        <f t="shared" si="11"/>
        <v>167.34375</v>
      </c>
      <c r="Q52" s="25">
        <f t="shared" si="2"/>
        <v>0.9006829355742298</v>
      </c>
      <c r="R52" s="25">
        <f t="shared" si="3"/>
        <v>1.2509485216308749</v>
      </c>
      <c r="S52" s="25">
        <f t="shared" si="4"/>
        <v>0.49640790289449116</v>
      </c>
      <c r="T52" s="25">
        <f t="shared" si="5"/>
        <v>0.6894554206867933</v>
      </c>
      <c r="U52" s="28">
        <f t="shared" si="6"/>
        <v>0.8632713857323232</v>
      </c>
      <c r="V52" s="25">
        <f t="shared" si="9"/>
        <v>0.4602095985060691</v>
      </c>
      <c r="W52" s="25">
        <f t="shared" si="7"/>
        <v>0.7446757257379758</v>
      </c>
      <c r="X52" s="25">
        <f t="shared" si="10"/>
        <v>0.31950915406162467</v>
      </c>
      <c r="Y52" s="25">
        <f t="shared" si="8"/>
        <v>0.7755076554893803</v>
      </c>
      <c r="Z52" s="50">
        <v>1857</v>
      </c>
    </row>
    <row r="53" spans="1:26" ht="15">
      <c r="A53" s="40">
        <v>1858</v>
      </c>
      <c r="B53">
        <v>8.14</v>
      </c>
      <c r="C53">
        <v>3.91</v>
      </c>
      <c r="D53">
        <v>1.85</v>
      </c>
      <c r="E53">
        <v>3.99</v>
      </c>
      <c r="F53">
        <v>3.15</v>
      </c>
      <c r="H53" s="15">
        <v>9.027</v>
      </c>
      <c r="I53" s="15">
        <v>4.336</v>
      </c>
      <c r="J53" s="15">
        <v>0.02</v>
      </c>
      <c r="K53" s="15">
        <v>4.425</v>
      </c>
      <c r="L53" s="15">
        <v>3.493</v>
      </c>
      <c r="M53" s="40">
        <v>1858</v>
      </c>
      <c r="N53" s="12">
        <v>15.15</v>
      </c>
      <c r="O53" s="18">
        <f t="shared" si="11"/>
        <v>167.34375</v>
      </c>
      <c r="Q53" s="25">
        <f t="shared" si="2"/>
        <v>0.8172342857142857</v>
      </c>
      <c r="R53" s="25">
        <f t="shared" si="3"/>
        <v>1.135047619047619</v>
      </c>
      <c r="S53" s="25">
        <f t="shared" si="4"/>
        <v>0.3925476750700281</v>
      </c>
      <c r="T53" s="25">
        <f t="shared" si="5"/>
        <v>0.5452051042639279</v>
      </c>
      <c r="U53" s="28">
        <f t="shared" si="6"/>
        <v>0.7472182765151515</v>
      </c>
      <c r="V53" s="25">
        <f t="shared" si="9"/>
        <v>0.4006050420168067</v>
      </c>
      <c r="W53" s="25">
        <f t="shared" si="7"/>
        <v>0.6482282233281662</v>
      </c>
      <c r="X53" s="25">
        <f t="shared" si="10"/>
        <v>0.31622901960784316</v>
      </c>
      <c r="Y53" s="25">
        <f t="shared" si="8"/>
        <v>0.7675461640967067</v>
      </c>
      <c r="Z53" s="50">
        <v>1858</v>
      </c>
    </row>
    <row r="54" spans="1:26" ht="15">
      <c r="A54" s="40">
        <v>1859</v>
      </c>
      <c r="B54">
        <v>8.29</v>
      </c>
      <c r="C54">
        <v>4.57</v>
      </c>
      <c r="D54">
        <v>2</v>
      </c>
      <c r="E54">
        <v>4.31</v>
      </c>
      <c r="F54">
        <v>3.3</v>
      </c>
      <c r="H54" s="15">
        <v>9.028</v>
      </c>
      <c r="I54" s="15">
        <v>4.977</v>
      </c>
      <c r="J54" s="15">
        <v>0.022</v>
      </c>
      <c r="K54" s="15">
        <v>4.694</v>
      </c>
      <c r="L54" s="15">
        <v>3.594</v>
      </c>
      <c r="M54" s="40">
        <v>1859</v>
      </c>
      <c r="N54" s="12">
        <v>15.06</v>
      </c>
      <c r="O54" s="18">
        <f t="shared" si="11"/>
        <v>167.34375</v>
      </c>
      <c r="Q54" s="25">
        <f t="shared" si="2"/>
        <v>0.8124694229691877</v>
      </c>
      <c r="R54" s="25">
        <f t="shared" si="3"/>
        <v>1.1284297541238717</v>
      </c>
      <c r="S54" s="25">
        <f t="shared" si="4"/>
        <v>0.44790211764705884</v>
      </c>
      <c r="T54" s="25">
        <f t="shared" si="5"/>
        <v>0.6220862745098039</v>
      </c>
      <c r="U54" s="28">
        <f t="shared" si="6"/>
        <v>0.8170572916666667</v>
      </c>
      <c r="V54" s="25">
        <f t="shared" si="9"/>
        <v>0.4224337030812325</v>
      </c>
      <c r="W54" s="25">
        <f t="shared" si="7"/>
        <v>0.6835496813612176</v>
      </c>
      <c r="X54" s="25">
        <f t="shared" si="10"/>
        <v>0.32343986554621845</v>
      </c>
      <c r="Y54" s="25">
        <f t="shared" si="8"/>
        <v>0.7850482173451905</v>
      </c>
      <c r="Z54" s="50">
        <v>1859</v>
      </c>
    </row>
    <row r="55" spans="1:26" ht="15">
      <c r="A55" s="40">
        <v>1860</v>
      </c>
      <c r="B55">
        <v>9.11</v>
      </c>
      <c r="C55">
        <v>6.13</v>
      </c>
      <c r="D55">
        <v>2.5</v>
      </c>
      <c r="E55">
        <v>5.07</v>
      </c>
      <c r="F55">
        <v>3.65</v>
      </c>
      <c r="H55" s="15">
        <v>9.939</v>
      </c>
      <c r="I55" s="15">
        <v>6.688</v>
      </c>
      <c r="J55" s="15">
        <v>0.027</v>
      </c>
      <c r="K55" s="15">
        <v>5.531</v>
      </c>
      <c r="L55" s="15">
        <v>3.982</v>
      </c>
      <c r="M55" s="40">
        <v>1860</v>
      </c>
      <c r="N55" s="12">
        <v>15.31</v>
      </c>
      <c r="O55" s="18">
        <f t="shared" si="11"/>
        <v>167.34375</v>
      </c>
      <c r="Q55" s="25">
        <f t="shared" si="2"/>
        <v>0.9093024985994398</v>
      </c>
      <c r="R55" s="25">
        <f t="shared" si="3"/>
        <v>1.2629201369436664</v>
      </c>
      <c r="S55" s="25">
        <f t="shared" si="4"/>
        <v>0.6118739421101774</v>
      </c>
      <c r="T55" s="25">
        <f t="shared" si="5"/>
        <v>0.8498249195974686</v>
      </c>
      <c r="U55" s="28">
        <f t="shared" si="6"/>
        <v>1.0193980823863638</v>
      </c>
      <c r="V55" s="25">
        <f t="shared" si="9"/>
        <v>0.5060219458450046</v>
      </c>
      <c r="W55" s="25">
        <f t="shared" si="7"/>
        <v>0.818805737613276</v>
      </c>
      <c r="X55" s="25">
        <f t="shared" si="10"/>
        <v>0.36430652474323066</v>
      </c>
      <c r="Y55" s="25">
        <f t="shared" si="8"/>
        <v>0.884239137726288</v>
      </c>
      <c r="Z55" s="50">
        <v>1860</v>
      </c>
    </row>
    <row r="56" spans="1:26" ht="15">
      <c r="A56" s="40">
        <v>1861</v>
      </c>
      <c r="B56">
        <v>10.76</v>
      </c>
      <c r="C56">
        <v>6.42</v>
      </c>
      <c r="D56">
        <v>2.6</v>
      </c>
      <c r="E56">
        <v>5.66</v>
      </c>
      <c r="F56">
        <v>3.69</v>
      </c>
      <c r="H56" s="15">
        <v>11.61</v>
      </c>
      <c r="I56" s="15">
        <v>6.927</v>
      </c>
      <c r="J56" s="15">
        <v>0.028</v>
      </c>
      <c r="K56" s="15">
        <v>6.107</v>
      </c>
      <c r="L56" s="15">
        <v>3.982</v>
      </c>
      <c r="M56" s="40">
        <v>1861</v>
      </c>
      <c r="N56" s="12">
        <v>14.92</v>
      </c>
      <c r="O56" s="18">
        <f t="shared" si="11"/>
        <v>167.34375</v>
      </c>
      <c r="Q56" s="25">
        <f t="shared" si="2"/>
        <v>1.0351220168067226</v>
      </c>
      <c r="R56" s="25">
        <f t="shared" si="3"/>
        <v>1.4376694677871147</v>
      </c>
      <c r="S56" s="25">
        <f t="shared" si="4"/>
        <v>0.6175960560224089</v>
      </c>
      <c r="T56" s="25">
        <f t="shared" si="5"/>
        <v>0.8577723000311235</v>
      </c>
      <c r="U56" s="28">
        <f t="shared" si="6"/>
        <v>1.0302241161616164</v>
      </c>
      <c r="V56" s="25">
        <f t="shared" si="9"/>
        <v>0.5444866629318393</v>
      </c>
      <c r="W56" s="25">
        <f t="shared" si="7"/>
        <v>0.8810463801486074</v>
      </c>
      <c r="X56" s="25">
        <f t="shared" si="10"/>
        <v>0.35502634547152195</v>
      </c>
      <c r="Y56" s="25">
        <f t="shared" si="8"/>
        <v>0.8617144307561213</v>
      </c>
      <c r="Z56" s="50">
        <v>1861</v>
      </c>
    </row>
    <row r="57" spans="1:26" ht="15">
      <c r="A57" s="40">
        <v>1862</v>
      </c>
      <c r="B57">
        <v>10.45</v>
      </c>
      <c r="C57">
        <v>5.83</v>
      </c>
      <c r="D57">
        <v>2.5</v>
      </c>
      <c r="E57">
        <v>4.91</v>
      </c>
      <c r="F57">
        <v>3.77</v>
      </c>
      <c r="H57" s="15">
        <v>11.37</v>
      </c>
      <c r="I57" s="15">
        <v>6.343</v>
      </c>
      <c r="J57" s="15">
        <v>0.027</v>
      </c>
      <c r="K57" s="15">
        <v>5.342</v>
      </c>
      <c r="L57" s="15">
        <v>4.102</v>
      </c>
      <c r="M57" s="40">
        <v>1862</v>
      </c>
      <c r="N57" s="12">
        <v>15.44</v>
      </c>
      <c r="O57" s="18">
        <f t="shared" si="11"/>
        <v>167.34375</v>
      </c>
      <c r="Q57" s="25">
        <f t="shared" si="2"/>
        <v>1.049055014005602</v>
      </c>
      <c r="R57" s="25">
        <f t="shared" si="3"/>
        <v>1.4570208527855586</v>
      </c>
      <c r="S57" s="25">
        <f t="shared" si="4"/>
        <v>0.5852379906629318</v>
      </c>
      <c r="T57" s="25">
        <f t="shared" si="5"/>
        <v>0.8128305425874053</v>
      </c>
      <c r="U57" s="28">
        <f t="shared" si="6"/>
        <v>1.0280539772727273</v>
      </c>
      <c r="V57" s="25">
        <f t="shared" si="9"/>
        <v>0.49288055275443504</v>
      </c>
      <c r="W57" s="25">
        <f t="shared" si="7"/>
        <v>0.7975413474990858</v>
      </c>
      <c r="X57" s="25">
        <f t="shared" si="10"/>
        <v>0.37847173856209154</v>
      </c>
      <c r="Y57" s="25">
        <f t="shared" si="8"/>
        <v>0.9186207246652708</v>
      </c>
      <c r="Z57" s="50">
        <v>1862</v>
      </c>
    </row>
    <row r="58" spans="1:26" ht="15">
      <c r="A58" s="40">
        <v>1863</v>
      </c>
      <c r="B58">
        <v>9.08</v>
      </c>
      <c r="C58">
        <v>4.82</v>
      </c>
      <c r="D58">
        <v>2.12</v>
      </c>
      <c r="E58">
        <v>4.44</v>
      </c>
      <c r="F58">
        <v>3.21</v>
      </c>
      <c r="H58" s="15">
        <v>9.815</v>
      </c>
      <c r="I58" s="15">
        <v>5.21</v>
      </c>
      <c r="J58" s="15">
        <v>0.023</v>
      </c>
      <c r="K58" s="15">
        <v>4.8</v>
      </c>
      <c r="L58" s="15">
        <v>3.47</v>
      </c>
      <c r="M58" s="40">
        <v>1863</v>
      </c>
      <c r="N58" s="12">
        <v>15.73</v>
      </c>
      <c r="O58" s="18">
        <f t="shared" si="11"/>
        <v>167.34375</v>
      </c>
      <c r="Q58" s="25">
        <f t="shared" si="2"/>
        <v>0.9225916713352007</v>
      </c>
      <c r="R58" s="25">
        <f t="shared" si="3"/>
        <v>1.28137732129889</v>
      </c>
      <c r="S58" s="25">
        <f t="shared" si="4"/>
        <v>0.48973027077497666</v>
      </c>
      <c r="T58" s="25">
        <f t="shared" si="5"/>
        <v>0.6801809316319121</v>
      </c>
      <c r="U58" s="28">
        <f t="shared" si="6"/>
        <v>0.8921983506944445</v>
      </c>
      <c r="V58" s="25">
        <f t="shared" si="9"/>
        <v>0.45119103641456587</v>
      </c>
      <c r="W58" s="25">
        <f t="shared" si="7"/>
        <v>0.7300825831950905</v>
      </c>
      <c r="X58" s="25">
        <f t="shared" si="10"/>
        <v>0.3261735200746966</v>
      </c>
      <c r="Y58" s="25">
        <f t="shared" si="8"/>
        <v>0.7916833011521762</v>
      </c>
      <c r="Z58" s="50">
        <v>1863</v>
      </c>
    </row>
    <row r="59" spans="1:26" ht="15">
      <c r="A59" s="40">
        <v>1864</v>
      </c>
      <c r="B59">
        <v>8.04</v>
      </c>
      <c r="C59">
        <v>4.35</v>
      </c>
      <c r="D59">
        <v>1.95</v>
      </c>
      <c r="E59">
        <v>4.03</v>
      </c>
      <c r="F59">
        <v>2.93</v>
      </c>
      <c r="H59" s="15">
        <v>8.603</v>
      </c>
      <c r="I59" s="15">
        <v>4.659</v>
      </c>
      <c r="J59" s="15">
        <v>0.021</v>
      </c>
      <c r="K59" s="15">
        <v>4.312</v>
      </c>
      <c r="L59" s="15">
        <v>3.135</v>
      </c>
      <c r="M59" s="40">
        <v>1864</v>
      </c>
      <c r="N59" s="12">
        <v>14.11</v>
      </c>
      <c r="O59" s="18">
        <f t="shared" si="11"/>
        <v>167.34375</v>
      </c>
      <c r="Q59" s="25">
        <f t="shared" si="2"/>
        <v>0.7253831111111111</v>
      </c>
      <c r="R59" s="25">
        <f t="shared" si="3"/>
        <v>1.0074765432098765</v>
      </c>
      <c r="S59" s="25">
        <f t="shared" si="4"/>
        <v>0.39283504761904764</v>
      </c>
      <c r="T59" s="25">
        <f t="shared" si="5"/>
        <v>0.5456042328042329</v>
      </c>
      <c r="U59" s="28">
        <f t="shared" si="6"/>
        <v>0.7307202888257577</v>
      </c>
      <c r="V59" s="25">
        <f t="shared" si="9"/>
        <v>0.3635768888888889</v>
      </c>
      <c r="W59" s="25">
        <f t="shared" si="7"/>
        <v>0.5883121179431859</v>
      </c>
      <c r="X59" s="25">
        <f t="shared" si="10"/>
        <v>0.26433523809523807</v>
      </c>
      <c r="Y59" s="25">
        <f t="shared" si="8"/>
        <v>0.6415903837263061</v>
      </c>
      <c r="Z59" s="50">
        <v>1864</v>
      </c>
    </row>
    <row r="60" spans="1:26" ht="15">
      <c r="A60" s="40">
        <v>1865</v>
      </c>
      <c r="B60">
        <v>9.59</v>
      </c>
      <c r="C60">
        <v>5.96</v>
      </c>
      <c r="D60">
        <v>2.55</v>
      </c>
      <c r="E60">
        <v>4.58</v>
      </c>
      <c r="F60">
        <v>3.29</v>
      </c>
      <c r="H60" s="15">
        <v>9.954</v>
      </c>
      <c r="I60" s="15">
        <v>6.186</v>
      </c>
      <c r="J60" s="15">
        <v>0.036</v>
      </c>
      <c r="K60" s="15">
        <v>4.754</v>
      </c>
      <c r="L60" s="15">
        <v>3.415</v>
      </c>
      <c r="M60" s="40">
        <v>1865</v>
      </c>
      <c r="N60" s="12">
        <v>14.07</v>
      </c>
      <c r="O60" s="18">
        <f t="shared" si="11"/>
        <v>167.34375</v>
      </c>
      <c r="Q60" s="25">
        <f t="shared" si="2"/>
        <v>0.836916705882353</v>
      </c>
      <c r="R60" s="25">
        <f t="shared" si="3"/>
        <v>1.1623843137254903</v>
      </c>
      <c r="S60" s="25">
        <f t="shared" si="4"/>
        <v>0.5201091764705882</v>
      </c>
      <c r="T60" s="25">
        <f t="shared" si="5"/>
        <v>0.7223738562091503</v>
      </c>
      <c r="U60" s="28">
        <f t="shared" si="6"/>
        <v>1.2491122159090908</v>
      </c>
      <c r="V60" s="25">
        <f t="shared" si="9"/>
        <v>0.39970886274509804</v>
      </c>
      <c r="W60" s="25">
        <f t="shared" si="7"/>
        <v>0.646778095056793</v>
      </c>
      <c r="X60" s="25">
        <f t="shared" si="10"/>
        <v>0.2871278431372549</v>
      </c>
      <c r="Y60" s="25">
        <f t="shared" si="8"/>
        <v>0.6969122406244052</v>
      </c>
      <c r="Z60" s="50">
        <v>1865</v>
      </c>
    </row>
    <row r="61" spans="1:26" ht="15">
      <c r="A61" s="40">
        <v>1866</v>
      </c>
      <c r="B61">
        <v>11.7</v>
      </c>
      <c r="C61">
        <v>7.2</v>
      </c>
      <c r="D61">
        <v>3</v>
      </c>
      <c r="E61">
        <v>5.65</v>
      </c>
      <c r="F61">
        <v>4.25</v>
      </c>
      <c r="H61" s="15">
        <v>11.173</v>
      </c>
      <c r="I61" s="15">
        <v>6.876</v>
      </c>
      <c r="J61" s="15">
        <v>0.029</v>
      </c>
      <c r="K61" s="15">
        <v>5.396</v>
      </c>
      <c r="L61" s="15">
        <v>4.059</v>
      </c>
      <c r="M61" s="40">
        <v>1866</v>
      </c>
      <c r="N61" s="12">
        <v>14.55</v>
      </c>
      <c r="O61" s="18">
        <f t="shared" si="11"/>
        <v>167.34375</v>
      </c>
      <c r="Q61" s="25">
        <f t="shared" si="2"/>
        <v>0.9714563585434174</v>
      </c>
      <c r="R61" s="25">
        <f t="shared" si="3"/>
        <v>1.349244942421413</v>
      </c>
      <c r="S61" s="25">
        <f t="shared" si="4"/>
        <v>0.5978460504201681</v>
      </c>
      <c r="T61" s="25">
        <f t="shared" si="5"/>
        <v>0.830341736694678</v>
      </c>
      <c r="U61" s="28">
        <f t="shared" si="6"/>
        <v>1.0405569365530305</v>
      </c>
      <c r="V61" s="25">
        <f t="shared" si="9"/>
        <v>0.4691648179271709</v>
      </c>
      <c r="W61" s="25">
        <f t="shared" si="7"/>
        <v>0.7591663720504384</v>
      </c>
      <c r="X61" s="25">
        <f t="shared" si="10"/>
        <v>0.352916974789916</v>
      </c>
      <c r="Y61" s="25">
        <f t="shared" si="8"/>
        <v>0.8565945990046506</v>
      </c>
      <c r="Z61" s="50">
        <v>1866</v>
      </c>
    </row>
    <row r="62" spans="1:26" ht="15">
      <c r="A62" s="40">
        <v>1867</v>
      </c>
      <c r="B62">
        <v>14.14</v>
      </c>
      <c r="C62">
        <v>9.38</v>
      </c>
      <c r="D62">
        <v>3.8</v>
      </c>
      <c r="E62">
        <v>7.27</v>
      </c>
      <c r="F62">
        <v>5.34</v>
      </c>
      <c r="H62" s="15">
        <v>13.461</v>
      </c>
      <c r="I62" s="15">
        <v>8.93</v>
      </c>
      <c r="J62" s="15">
        <v>0.036</v>
      </c>
      <c r="K62" s="15">
        <v>6.921</v>
      </c>
      <c r="L62" s="15">
        <v>5.084</v>
      </c>
      <c r="M62" s="40">
        <v>1867</v>
      </c>
      <c r="N62" s="12">
        <v>16.07</v>
      </c>
      <c r="O62" s="18">
        <f t="shared" si="11"/>
        <v>167.34375</v>
      </c>
      <c r="Q62" s="25">
        <f t="shared" si="2"/>
        <v>1.2926581960784314</v>
      </c>
      <c r="R62" s="25">
        <f t="shared" si="3"/>
        <v>1.7953586056644881</v>
      </c>
      <c r="S62" s="25">
        <f t="shared" si="4"/>
        <v>0.8575468160597572</v>
      </c>
      <c r="T62" s="25">
        <f t="shared" si="5"/>
        <v>1.1910372445274406</v>
      </c>
      <c r="U62" s="28">
        <f t="shared" si="6"/>
        <v>1.426669034090909</v>
      </c>
      <c r="V62" s="25">
        <f t="shared" si="9"/>
        <v>0.6646227899159665</v>
      </c>
      <c r="W62" s="25">
        <f t="shared" si="7"/>
        <v>1.0754414076310137</v>
      </c>
      <c r="X62" s="25">
        <f t="shared" si="10"/>
        <v>0.48821590289449107</v>
      </c>
      <c r="Y62" s="25">
        <f t="shared" si="8"/>
        <v>1.184990055569153</v>
      </c>
      <c r="Z62" s="50">
        <v>1867</v>
      </c>
    </row>
    <row r="63" spans="1:26" ht="15">
      <c r="A63" s="40">
        <v>1868</v>
      </c>
      <c r="B63">
        <v>13.57</v>
      </c>
      <c r="C63">
        <v>9.53</v>
      </c>
      <c r="D63">
        <v>3.96</v>
      </c>
      <c r="E63">
        <v>7.69</v>
      </c>
      <c r="F63">
        <v>5.49</v>
      </c>
      <c r="H63" s="15">
        <v>13.543</v>
      </c>
      <c r="I63" s="15">
        <v>9.511</v>
      </c>
      <c r="J63" s="15">
        <v>0.04</v>
      </c>
      <c r="K63" s="15">
        <v>7.675</v>
      </c>
      <c r="L63" s="15">
        <v>5.479</v>
      </c>
      <c r="M63" s="40">
        <v>1868</v>
      </c>
      <c r="N63" s="12">
        <v>15.43</v>
      </c>
      <c r="O63" s="18">
        <f t="shared" si="11"/>
        <v>167.34375</v>
      </c>
      <c r="Q63" s="25">
        <f t="shared" si="2"/>
        <v>1.2487379421101772</v>
      </c>
      <c r="R63" s="25">
        <f t="shared" si="3"/>
        <v>1.7343582529308017</v>
      </c>
      <c r="S63" s="25">
        <f t="shared" si="4"/>
        <v>0.8769657068160597</v>
      </c>
      <c r="T63" s="25">
        <f t="shared" si="5"/>
        <v>1.2180079261334162</v>
      </c>
      <c r="U63" s="28">
        <f t="shared" si="6"/>
        <v>1.5220565025252526</v>
      </c>
      <c r="V63" s="25">
        <f t="shared" si="9"/>
        <v>0.7076765639589169</v>
      </c>
      <c r="W63" s="25">
        <f t="shared" si="7"/>
        <v>1.1451077086713866</v>
      </c>
      <c r="X63" s="25">
        <f t="shared" si="10"/>
        <v>0.5051934715219422</v>
      </c>
      <c r="Y63" s="25">
        <f t="shared" si="8"/>
        <v>1.2261977464124811</v>
      </c>
      <c r="Z63" s="50">
        <v>1868</v>
      </c>
    </row>
    <row r="64" spans="1:26" ht="15">
      <c r="A64" s="40">
        <v>1869</v>
      </c>
      <c r="B64">
        <v>11.75</v>
      </c>
      <c r="C64">
        <v>7.71</v>
      </c>
      <c r="D64">
        <v>3.55</v>
      </c>
      <c r="E64">
        <v>6.9</v>
      </c>
      <c r="F64">
        <v>5.31</v>
      </c>
      <c r="H64" s="15">
        <v>10.927</v>
      </c>
      <c r="I64" s="15">
        <v>7.17</v>
      </c>
      <c r="J64" s="15">
        <v>0.033</v>
      </c>
      <c r="K64" s="15">
        <v>6.417</v>
      </c>
      <c r="L64" s="15">
        <v>4.938</v>
      </c>
      <c r="M64" s="40">
        <v>1869</v>
      </c>
      <c r="N64" s="12">
        <v>15.38</v>
      </c>
      <c r="O64" s="18">
        <f t="shared" si="11"/>
        <v>167.34375</v>
      </c>
      <c r="Q64" s="25">
        <f t="shared" si="2"/>
        <v>1.0042637385620916</v>
      </c>
      <c r="R64" s="25">
        <f t="shared" si="3"/>
        <v>1.394810748002905</v>
      </c>
      <c r="S64" s="25">
        <f t="shared" si="4"/>
        <v>0.6589705322128852</v>
      </c>
      <c r="T64" s="25">
        <f t="shared" si="5"/>
        <v>0.9152368502956738</v>
      </c>
      <c r="U64" s="28">
        <f t="shared" si="6"/>
        <v>1.251627604166667</v>
      </c>
      <c r="V64" s="25">
        <f t="shared" si="9"/>
        <v>0.5897648403361344</v>
      </c>
      <c r="W64" s="25">
        <f t="shared" si="7"/>
        <v>0.9543120393788583</v>
      </c>
      <c r="X64" s="25">
        <f t="shared" si="10"/>
        <v>0.45383493557422966</v>
      </c>
      <c r="Y64" s="25">
        <f t="shared" si="8"/>
        <v>1.1015411057626934</v>
      </c>
      <c r="Z64" s="50">
        <v>1869</v>
      </c>
    </row>
    <row r="65" spans="1:26" ht="15">
      <c r="A65" s="40">
        <v>1870</v>
      </c>
      <c r="B65">
        <v>11.44</v>
      </c>
      <c r="C65">
        <v>6.83</v>
      </c>
      <c r="D65">
        <v>3.4</v>
      </c>
      <c r="E65">
        <v>5.56</v>
      </c>
      <c r="F65">
        <v>4.62</v>
      </c>
      <c r="H65" s="15">
        <v>10.33</v>
      </c>
      <c r="I65" s="15">
        <v>6.167</v>
      </c>
      <c r="J65" s="15">
        <v>0.031</v>
      </c>
      <c r="K65" s="15">
        <v>5.021</v>
      </c>
      <c r="L65" s="15">
        <v>4.172</v>
      </c>
      <c r="M65" s="40">
        <v>1870</v>
      </c>
      <c r="N65" s="12">
        <v>15.72</v>
      </c>
      <c r="O65" s="18">
        <f t="shared" si="11"/>
        <v>167.34375</v>
      </c>
      <c r="Q65" s="25">
        <f t="shared" si="2"/>
        <v>0.9703834173669469</v>
      </c>
      <c r="R65" s="25">
        <f t="shared" si="3"/>
        <v>1.3477547463429818</v>
      </c>
      <c r="S65" s="25">
        <f t="shared" si="4"/>
        <v>0.5793179607843137</v>
      </c>
      <c r="T65" s="25">
        <f t="shared" si="5"/>
        <v>0.8046082788671024</v>
      </c>
      <c r="U65" s="28">
        <f t="shared" si="6"/>
        <v>1.2017637310606062</v>
      </c>
      <c r="V65" s="25">
        <f t="shared" si="9"/>
        <v>0.4716645826330532</v>
      </c>
      <c r="W65" s="25">
        <f t="shared" si="7"/>
        <v>0.7632112987589857</v>
      </c>
      <c r="X65" s="25">
        <f t="shared" si="10"/>
        <v>0.39191090196078426</v>
      </c>
      <c r="Y65" s="25">
        <f t="shared" si="8"/>
        <v>0.9512400533028745</v>
      </c>
      <c r="Z65" s="50">
        <v>1870</v>
      </c>
    </row>
    <row r="66" spans="1:26" ht="15">
      <c r="A66" s="40">
        <v>1871</v>
      </c>
      <c r="B66">
        <v>12.65</v>
      </c>
      <c r="C66">
        <v>7.87</v>
      </c>
      <c r="D66">
        <v>3.65</v>
      </c>
      <c r="E66">
        <v>6.27</v>
      </c>
      <c r="F66">
        <v>5.27</v>
      </c>
      <c r="H66" s="15">
        <v>12.233</v>
      </c>
      <c r="I66" s="15">
        <v>7.61</v>
      </c>
      <c r="J66" s="15">
        <v>0.035</v>
      </c>
      <c r="K66" s="15">
        <v>6.063</v>
      </c>
      <c r="L66" s="15">
        <v>5.096</v>
      </c>
      <c r="M66" s="40">
        <v>1871</v>
      </c>
      <c r="N66" s="12">
        <v>15.41</v>
      </c>
      <c r="O66" s="18">
        <f t="shared" si="11"/>
        <v>167.34375</v>
      </c>
      <c r="Q66" s="25">
        <f t="shared" si="2"/>
        <v>1.1264868272642392</v>
      </c>
      <c r="R66" s="25">
        <f t="shared" si="3"/>
        <v>1.5645650378669989</v>
      </c>
      <c r="S66" s="25">
        <f t="shared" si="4"/>
        <v>0.7007737068160598</v>
      </c>
      <c r="T66" s="25">
        <f t="shared" si="5"/>
        <v>0.9732968150223053</v>
      </c>
      <c r="U66" s="28">
        <f t="shared" si="6"/>
        <v>1.330073192866162</v>
      </c>
      <c r="V66" s="25">
        <f t="shared" si="9"/>
        <v>0.5583168179271709</v>
      </c>
      <c r="W66" s="25">
        <f t="shared" si="7"/>
        <v>0.9034252717268138</v>
      </c>
      <c r="X66" s="25">
        <f t="shared" si="10"/>
        <v>0.46926975163398693</v>
      </c>
      <c r="Y66" s="25">
        <f t="shared" si="8"/>
        <v>1.1390042515388032</v>
      </c>
      <c r="Z66" s="50">
        <v>1871</v>
      </c>
    </row>
    <row r="67" spans="1:26" ht="15">
      <c r="A67" s="40">
        <v>1872</v>
      </c>
      <c r="B67">
        <v>13.58</v>
      </c>
      <c r="C67">
        <v>8.49</v>
      </c>
      <c r="D67">
        <v>3.95</v>
      </c>
      <c r="E67">
        <v>7.13</v>
      </c>
      <c r="F67">
        <v>4.86</v>
      </c>
      <c r="H67" s="15">
        <v>13.485</v>
      </c>
      <c r="I67" s="15">
        <v>8.431</v>
      </c>
      <c r="J67" s="15">
        <v>0.039</v>
      </c>
      <c r="K67" s="15">
        <v>7.08</v>
      </c>
      <c r="L67" s="15">
        <v>4.826</v>
      </c>
      <c r="M67" s="40">
        <v>1872</v>
      </c>
      <c r="N67" s="12">
        <v>15.41</v>
      </c>
      <c r="O67" s="18">
        <f t="shared" si="11"/>
        <v>167.34375</v>
      </c>
      <c r="Q67" s="25">
        <f t="shared" si="2"/>
        <v>1.24177837535014</v>
      </c>
      <c r="R67" s="25">
        <f t="shared" si="3"/>
        <v>1.7246921879863055</v>
      </c>
      <c r="S67" s="25">
        <f t="shared" si="4"/>
        <v>0.7763762315592904</v>
      </c>
      <c r="T67" s="25">
        <f t="shared" si="5"/>
        <v>1.0783003216101255</v>
      </c>
      <c r="U67" s="28">
        <f t="shared" si="6"/>
        <v>1.4820815577651516</v>
      </c>
      <c r="V67" s="25">
        <f t="shared" si="9"/>
        <v>0.6519681792717087</v>
      </c>
      <c r="W67" s="25">
        <f t="shared" si="7"/>
        <v>1.0549646913781694</v>
      </c>
      <c r="X67" s="25">
        <f t="shared" si="10"/>
        <v>0.444406558356676</v>
      </c>
      <c r="Y67" s="25">
        <f t="shared" si="8"/>
        <v>1.0786566950404757</v>
      </c>
      <c r="Z67" s="50">
        <v>1872</v>
      </c>
    </row>
    <row r="68" spans="1:26" ht="15">
      <c r="A68" s="40">
        <v>1873</v>
      </c>
      <c r="B68">
        <v>14.36</v>
      </c>
      <c r="C68">
        <v>9.11</v>
      </c>
      <c r="D68">
        <v>4.4</v>
      </c>
      <c r="E68">
        <v>6.85</v>
      </c>
      <c r="F68">
        <v>5.57</v>
      </c>
      <c r="H68" s="15">
        <v>14.116</v>
      </c>
      <c r="I68" s="15">
        <v>8.955</v>
      </c>
      <c r="J68" s="15">
        <v>0.043</v>
      </c>
      <c r="K68" s="15">
        <v>6.734</v>
      </c>
      <c r="L68" s="15">
        <v>5.475</v>
      </c>
      <c r="M68" s="40">
        <v>1873</v>
      </c>
      <c r="N68" s="12">
        <v>15.36</v>
      </c>
      <c r="O68" s="18">
        <f t="shared" si="11"/>
        <v>167.34375</v>
      </c>
      <c r="Q68" s="25">
        <f t="shared" si="2"/>
        <v>1.295666913165266</v>
      </c>
      <c r="R68" s="25">
        <f t="shared" si="3"/>
        <v>1.7995373793962028</v>
      </c>
      <c r="S68" s="25">
        <f t="shared" si="4"/>
        <v>0.8219536134453782</v>
      </c>
      <c r="T68" s="25">
        <f t="shared" si="5"/>
        <v>1.1416022408963586</v>
      </c>
      <c r="U68" s="28">
        <f t="shared" si="6"/>
        <v>1.6287878787878787</v>
      </c>
      <c r="V68" s="25">
        <f t="shared" si="9"/>
        <v>0.618094431372549</v>
      </c>
      <c r="W68" s="25">
        <f t="shared" si="7"/>
        <v>1.000152801573704</v>
      </c>
      <c r="X68" s="25">
        <f t="shared" si="10"/>
        <v>0.5025344537815125</v>
      </c>
      <c r="Y68" s="25">
        <f t="shared" si="8"/>
        <v>1.2197438198580401</v>
      </c>
      <c r="Z68" s="50">
        <v>1873</v>
      </c>
    </row>
    <row r="69" spans="1:26" ht="15">
      <c r="A69" s="40">
        <v>1874</v>
      </c>
      <c r="B69">
        <v>12.33</v>
      </c>
      <c r="C69">
        <v>8.76</v>
      </c>
      <c r="D69">
        <v>4.2</v>
      </c>
      <c r="E69">
        <v>7.58</v>
      </c>
      <c r="F69">
        <v>5.9</v>
      </c>
      <c r="H69" s="15">
        <v>13.891</v>
      </c>
      <c r="I69" s="15">
        <v>8.856</v>
      </c>
      <c r="J69" s="15">
        <v>0.042</v>
      </c>
      <c r="K69" s="15">
        <v>7.663</v>
      </c>
      <c r="L69" s="15">
        <v>5.965</v>
      </c>
      <c r="M69" s="40">
        <v>1874</v>
      </c>
      <c r="N69" s="12">
        <v>15.33</v>
      </c>
      <c r="O69" s="18">
        <f t="shared" si="11"/>
        <v>167.34375</v>
      </c>
      <c r="Q69" s="25">
        <f t="shared" si="2"/>
        <v>1.2725245490196078</v>
      </c>
      <c r="R69" s="25">
        <f t="shared" si="3"/>
        <v>1.7673952069716776</v>
      </c>
      <c r="S69" s="25">
        <f t="shared" si="4"/>
        <v>0.8112790588235295</v>
      </c>
      <c r="T69" s="25">
        <f t="shared" si="5"/>
        <v>1.1267764705882355</v>
      </c>
      <c r="U69" s="28">
        <f t="shared" si="6"/>
        <v>1.5878018465909092</v>
      </c>
      <c r="V69" s="25">
        <f t="shared" si="9"/>
        <v>0.7019909019607844</v>
      </c>
      <c r="W69" s="25">
        <f t="shared" si="7"/>
        <v>1.1359076083507837</v>
      </c>
      <c r="X69" s="25">
        <f t="shared" si="10"/>
        <v>0.5464407843137254</v>
      </c>
      <c r="Y69" s="25">
        <f t="shared" si="8"/>
        <v>1.3263125832857414</v>
      </c>
      <c r="Z69" s="50">
        <v>1874</v>
      </c>
    </row>
    <row r="70" spans="1:26" ht="15">
      <c r="A70" s="40">
        <v>1875</v>
      </c>
      <c r="B70">
        <v>10.18</v>
      </c>
      <c r="C70">
        <v>7.23</v>
      </c>
      <c r="D70">
        <v>3.58</v>
      </c>
      <c r="E70">
        <v>6.67</v>
      </c>
      <c r="F70">
        <v>5.22</v>
      </c>
      <c r="H70" s="15">
        <v>10.18</v>
      </c>
      <c r="I70" s="15">
        <v>7.23</v>
      </c>
      <c r="J70" s="15">
        <v>0.036</v>
      </c>
      <c r="K70" s="15">
        <v>6.67</v>
      </c>
      <c r="L70" s="15">
        <v>5.22</v>
      </c>
      <c r="M70" s="40">
        <v>1875</v>
      </c>
      <c r="N70" s="12">
        <v>15.3</v>
      </c>
      <c r="O70" s="18">
        <f t="shared" si="11"/>
        <v>167.34375</v>
      </c>
      <c r="Q70" s="25">
        <f t="shared" si="2"/>
        <v>0.9307428571428571</v>
      </c>
      <c r="R70" s="25">
        <f t="shared" si="3"/>
        <v>1.2926984126984127</v>
      </c>
      <c r="S70" s="25">
        <f t="shared" si="4"/>
        <v>0.6610285714285715</v>
      </c>
      <c r="T70" s="25">
        <f t="shared" si="5"/>
        <v>0.9180952380952383</v>
      </c>
      <c r="U70" s="28">
        <f t="shared" si="6"/>
        <v>1.3583096590909092</v>
      </c>
      <c r="V70" s="25">
        <f t="shared" si="9"/>
        <v>0.6098285714285714</v>
      </c>
      <c r="W70" s="25">
        <f t="shared" si="7"/>
        <v>0.9867776236708274</v>
      </c>
      <c r="X70" s="25">
        <f t="shared" si="10"/>
        <v>0.4772571428571429</v>
      </c>
      <c r="Y70" s="25">
        <f t="shared" si="8"/>
        <v>1.1583911234396673</v>
      </c>
      <c r="Z70" s="50">
        <v>1875</v>
      </c>
    </row>
    <row r="71" spans="1:26" ht="15">
      <c r="A71" s="40">
        <v>1876</v>
      </c>
      <c r="B71">
        <v>11.79</v>
      </c>
      <c r="C71">
        <v>8.05</v>
      </c>
      <c r="D71">
        <v>3.75</v>
      </c>
      <c r="E71">
        <v>6.84</v>
      </c>
      <c r="F71">
        <v>5.16</v>
      </c>
      <c r="H71" s="15">
        <v>11.083</v>
      </c>
      <c r="I71" s="15">
        <v>7.567</v>
      </c>
      <c r="J71" s="15">
        <v>0.035</v>
      </c>
      <c r="K71" s="15">
        <v>6.43</v>
      </c>
      <c r="L71" s="15">
        <v>4.85</v>
      </c>
      <c r="M71" s="40">
        <v>1876</v>
      </c>
      <c r="N71" s="12">
        <v>15</v>
      </c>
      <c r="O71" s="18">
        <f t="shared" si="11"/>
        <v>167.34375</v>
      </c>
      <c r="Q71" s="25">
        <f t="shared" si="2"/>
        <v>0.9934341736694678</v>
      </c>
      <c r="R71" s="25">
        <f t="shared" si="3"/>
        <v>1.3797696856520387</v>
      </c>
      <c r="S71" s="25">
        <f t="shared" si="4"/>
        <v>0.6782745098039216</v>
      </c>
      <c r="T71" s="25">
        <f t="shared" si="5"/>
        <v>0.9420479302832244</v>
      </c>
      <c r="U71" s="28">
        <f t="shared" si="6"/>
        <v>1.2946851325757578</v>
      </c>
      <c r="V71" s="25">
        <f t="shared" si="9"/>
        <v>0.5763585434173669</v>
      </c>
      <c r="W71" s="25">
        <f t="shared" si="7"/>
        <v>0.9326190022934739</v>
      </c>
      <c r="X71" s="25">
        <f t="shared" si="10"/>
        <v>0.434733893557423</v>
      </c>
      <c r="Y71" s="25">
        <f t="shared" si="8"/>
        <v>1.055179353294716</v>
      </c>
      <c r="Z71" s="50">
        <v>1876</v>
      </c>
    </row>
    <row r="72" spans="1:26" ht="15">
      <c r="A72" s="40">
        <v>1877</v>
      </c>
      <c r="B72">
        <v>14.67</v>
      </c>
      <c r="C72">
        <v>8.47</v>
      </c>
      <c r="D72">
        <v>4.2</v>
      </c>
      <c r="E72">
        <v>7.09</v>
      </c>
      <c r="F72">
        <v>5.04</v>
      </c>
      <c r="H72" s="15">
        <v>11.477</v>
      </c>
      <c r="I72" s="15">
        <v>6.649</v>
      </c>
      <c r="J72" s="15">
        <v>0.033</v>
      </c>
      <c r="K72" s="15">
        <v>5.566</v>
      </c>
      <c r="L72" s="15">
        <v>3.956</v>
      </c>
      <c r="M72" s="40">
        <v>1877</v>
      </c>
      <c r="N72" s="12">
        <v>15.54</v>
      </c>
      <c r="O72" s="18">
        <f t="shared" si="11"/>
        <v>167.34375</v>
      </c>
      <c r="Q72" s="25">
        <f t="shared" si="2"/>
        <v>1.0657857254901961</v>
      </c>
      <c r="R72" s="25">
        <f t="shared" si="3"/>
        <v>1.480257952069717</v>
      </c>
      <c r="S72" s="25">
        <f t="shared" si="4"/>
        <v>0.6174443921568628</v>
      </c>
      <c r="T72" s="25">
        <f t="shared" si="5"/>
        <v>0.8575616557734205</v>
      </c>
      <c r="U72" s="28">
        <f t="shared" si="6"/>
        <v>1.2646484375</v>
      </c>
      <c r="V72" s="25">
        <f t="shared" si="9"/>
        <v>0.5168740392156862</v>
      </c>
      <c r="W72" s="25">
        <f t="shared" si="7"/>
        <v>0.8363657592486832</v>
      </c>
      <c r="X72" s="25">
        <f t="shared" si="10"/>
        <v>0.3673650196078431</v>
      </c>
      <c r="Y72" s="25">
        <f t="shared" si="8"/>
        <v>0.8916626689510756</v>
      </c>
      <c r="Z72" s="50">
        <v>1877</v>
      </c>
    </row>
    <row r="73" spans="1:26" ht="15">
      <c r="A73" s="40">
        <v>1878</v>
      </c>
      <c r="B73">
        <v>13.73</v>
      </c>
      <c r="C73">
        <v>8.28</v>
      </c>
      <c r="D73">
        <v>4.08</v>
      </c>
      <c r="E73">
        <v>7.02</v>
      </c>
      <c r="F73">
        <v>5.08</v>
      </c>
      <c r="H73" s="15">
        <v>10.325</v>
      </c>
      <c r="I73" s="15">
        <v>6.227</v>
      </c>
      <c r="J73" s="15">
        <v>0.031</v>
      </c>
      <c r="K73" s="15">
        <v>5.279</v>
      </c>
      <c r="L73" s="15">
        <v>3.82</v>
      </c>
      <c r="M73" s="40">
        <v>1878</v>
      </c>
      <c r="N73" s="12">
        <v>15.32</v>
      </c>
      <c r="O73" s="18">
        <f t="shared" si="11"/>
        <v>167.34375</v>
      </c>
      <c r="Q73" s="25">
        <f t="shared" si="2"/>
        <v>0.9452339869281046</v>
      </c>
      <c r="R73" s="25">
        <f t="shared" si="3"/>
        <v>1.3128249818445896</v>
      </c>
      <c r="S73" s="25">
        <f t="shared" si="4"/>
        <v>0.5700699309056957</v>
      </c>
      <c r="T73" s="25">
        <f t="shared" si="5"/>
        <v>0.7917637929245773</v>
      </c>
      <c r="U73" s="28">
        <f t="shared" si="6"/>
        <v>1.1711845012626263</v>
      </c>
      <c r="V73" s="25">
        <f t="shared" si="9"/>
        <v>0.48328234547152193</v>
      </c>
      <c r="W73" s="25">
        <f t="shared" si="7"/>
        <v>0.7820102677532718</v>
      </c>
      <c r="X73" s="25">
        <f t="shared" si="10"/>
        <v>0.34971368814192344</v>
      </c>
      <c r="Y73" s="25">
        <f t="shared" si="8"/>
        <v>0.8488196314124355</v>
      </c>
      <c r="Z73" s="50">
        <v>1878</v>
      </c>
    </row>
    <row r="74" spans="1:26" ht="15">
      <c r="A74" s="40">
        <v>1879</v>
      </c>
      <c r="B74">
        <v>14.35</v>
      </c>
      <c r="C74">
        <v>8.58</v>
      </c>
      <c r="D74">
        <v>4.2</v>
      </c>
      <c r="E74">
        <v>7.38</v>
      </c>
      <c r="F74">
        <v>5.49</v>
      </c>
      <c r="H74" s="15">
        <v>10.303</v>
      </c>
      <c r="I74" s="15">
        <v>6.16</v>
      </c>
      <c r="J74" s="15">
        <v>0.036</v>
      </c>
      <c r="K74" s="15">
        <v>5.299</v>
      </c>
      <c r="L74" s="15">
        <v>3.942</v>
      </c>
      <c r="M74" s="40">
        <v>1879</v>
      </c>
      <c r="N74" s="12">
        <v>15.32</v>
      </c>
      <c r="O74" s="18">
        <f t="shared" si="11"/>
        <v>167.34375</v>
      </c>
      <c r="Q74" s="25">
        <f t="shared" si="2"/>
        <v>0.9432199290382821</v>
      </c>
      <c r="R74" s="25">
        <f t="shared" si="3"/>
        <v>1.3100276792198362</v>
      </c>
      <c r="S74" s="25">
        <f t="shared" si="4"/>
        <v>0.5639362091503268</v>
      </c>
      <c r="T74" s="25">
        <f t="shared" si="5"/>
        <v>0.7832447349310095</v>
      </c>
      <c r="U74" s="28">
        <f t="shared" si="6"/>
        <v>1.3600852272727273</v>
      </c>
      <c r="V74" s="25">
        <f t="shared" si="9"/>
        <v>0.48511330718954254</v>
      </c>
      <c r="W74" s="25">
        <f t="shared" si="7"/>
        <v>0.7849729889798424</v>
      </c>
      <c r="X74" s="25">
        <f t="shared" si="10"/>
        <v>0.36088255462184876</v>
      </c>
      <c r="Y74" s="25">
        <f t="shared" si="8"/>
        <v>0.8759285306355553</v>
      </c>
      <c r="Z74" s="50">
        <v>1879</v>
      </c>
    </row>
    <row r="75" spans="1:26" ht="15">
      <c r="A75" s="40">
        <v>1880</v>
      </c>
      <c r="B75">
        <v>15.58</v>
      </c>
      <c r="C75">
        <v>11.85</v>
      </c>
      <c r="D75">
        <v>5.04</v>
      </c>
      <c r="E75">
        <v>9.29</v>
      </c>
      <c r="F75">
        <v>6</v>
      </c>
      <c r="H75" s="15">
        <v>11.763</v>
      </c>
      <c r="I75" s="15">
        <v>8.947</v>
      </c>
      <c r="J75" s="15">
        <v>0.038</v>
      </c>
      <c r="K75" s="15">
        <v>7.014</v>
      </c>
      <c r="L75" s="15">
        <v>4.53</v>
      </c>
      <c r="M75" s="40">
        <v>1880</v>
      </c>
      <c r="N75" s="12">
        <v>14.17</v>
      </c>
      <c r="O75" s="18">
        <f t="shared" si="11"/>
        <v>167.34375</v>
      </c>
      <c r="Q75" s="25">
        <f t="shared" si="2"/>
        <v>0.9960438319327731</v>
      </c>
      <c r="R75" s="25">
        <f t="shared" si="3"/>
        <v>1.3833942110177404</v>
      </c>
      <c r="S75" s="25">
        <f t="shared" si="4"/>
        <v>0.7575962054154995</v>
      </c>
      <c r="T75" s="25">
        <f t="shared" si="5"/>
        <v>1.0522169519659716</v>
      </c>
      <c r="U75" s="28">
        <f t="shared" si="6"/>
        <v>1.3278783933080807</v>
      </c>
      <c r="V75" s="25">
        <f t="shared" si="9"/>
        <v>0.5939174901960784</v>
      </c>
      <c r="W75" s="25">
        <f t="shared" si="7"/>
        <v>0.9610315375341075</v>
      </c>
      <c r="X75" s="25">
        <f t="shared" si="10"/>
        <v>0.3835822969187675</v>
      </c>
      <c r="Y75" s="25">
        <f t="shared" si="8"/>
        <v>0.9310249925212803</v>
      </c>
      <c r="Z75" s="50">
        <v>1880</v>
      </c>
    </row>
    <row r="76" spans="1:26" ht="15">
      <c r="A76" s="40">
        <v>1881</v>
      </c>
      <c r="B76">
        <v>15.3</v>
      </c>
      <c r="C76">
        <v>11.8</v>
      </c>
      <c r="D76">
        <v>4.2</v>
      </c>
      <c r="E76">
        <v>8.97</v>
      </c>
      <c r="F76">
        <v>6.06</v>
      </c>
      <c r="H76" s="15">
        <v>11.72</v>
      </c>
      <c r="I76" s="15">
        <v>9.039</v>
      </c>
      <c r="J76" s="15">
        <v>0.032</v>
      </c>
      <c r="K76" s="15">
        <v>6.871</v>
      </c>
      <c r="L76" s="15">
        <v>4.642</v>
      </c>
      <c r="M76" s="40">
        <v>1881</v>
      </c>
      <c r="N76" s="12">
        <v>17.49</v>
      </c>
      <c r="O76" s="18">
        <f t="shared" si="11"/>
        <v>167.34375</v>
      </c>
      <c r="Q76" s="25">
        <f aca="true" t="shared" si="12" ref="Q76:Q109">H76*$N76/$O76</f>
        <v>1.2249205602240896</v>
      </c>
      <c r="R76" s="25">
        <f aca="true" t="shared" si="13" ref="R76:R109">Q76/0.72</f>
        <v>1.701278555866791</v>
      </c>
      <c r="S76" s="25">
        <f aca="true" t="shared" si="14" ref="S76:S109">I76*$N76/$O76</f>
        <v>0.944714756302521</v>
      </c>
      <c r="T76" s="25">
        <f aca="true" t="shared" si="15" ref="T76:T109">S76/0.72</f>
        <v>1.3121038281979458</v>
      </c>
      <c r="U76" s="28">
        <f aca="true" t="shared" si="16" ref="U76:U109">N76*J76/0.405504</f>
        <v>1.3802083333333333</v>
      </c>
      <c r="V76" s="25">
        <f t="shared" si="9"/>
        <v>0.7181253557422969</v>
      </c>
      <c r="W76" s="25">
        <f aca="true" t="shared" si="17" ref="W76:W109">V76/0.618</f>
        <v>1.1620151387415807</v>
      </c>
      <c r="X76" s="25">
        <f t="shared" si="10"/>
        <v>0.48516051540616245</v>
      </c>
      <c r="Y76" s="25">
        <f aca="true" t="shared" si="18" ref="Y76:Y109">X76/0.412</f>
        <v>1.1775740665198118</v>
      </c>
      <c r="Z76" s="50">
        <v>1881</v>
      </c>
    </row>
    <row r="77" spans="1:26" ht="15">
      <c r="A77" s="40">
        <v>1882</v>
      </c>
      <c r="B77">
        <v>14.06</v>
      </c>
      <c r="C77">
        <v>8.56</v>
      </c>
      <c r="D77">
        <v>4.2</v>
      </c>
      <c r="E77">
        <v>7.27</v>
      </c>
      <c r="F77">
        <v>5.41</v>
      </c>
      <c r="H77" s="15">
        <v>10.348</v>
      </c>
      <c r="I77" s="15">
        <v>6.3</v>
      </c>
      <c r="J77" s="15">
        <v>0.031</v>
      </c>
      <c r="K77" s="15">
        <v>5.351</v>
      </c>
      <c r="L77" s="15">
        <v>3.982</v>
      </c>
      <c r="M77" s="40">
        <v>1882</v>
      </c>
      <c r="N77" s="12">
        <v>17.93</v>
      </c>
      <c r="O77" s="18">
        <f t="shared" si="11"/>
        <v>167.34375</v>
      </c>
      <c r="Q77" s="25">
        <f t="shared" si="12"/>
        <v>1.108733609710551</v>
      </c>
      <c r="R77" s="25">
        <f t="shared" si="13"/>
        <v>1.5399077912646542</v>
      </c>
      <c r="S77" s="25">
        <f t="shared" si="14"/>
        <v>0.6750117647058823</v>
      </c>
      <c r="T77" s="25">
        <f t="shared" si="15"/>
        <v>0.9375163398692811</v>
      </c>
      <c r="U77" s="28">
        <f t="shared" si="16"/>
        <v>1.3707139756944444</v>
      </c>
      <c r="V77" s="25">
        <f t="shared" si="9"/>
        <v>0.573331421101774</v>
      </c>
      <c r="W77" s="25">
        <f t="shared" si="17"/>
        <v>0.9277207461193755</v>
      </c>
      <c r="X77" s="25">
        <f t="shared" si="10"/>
        <v>0.42665029318394027</v>
      </c>
      <c r="Y77" s="25">
        <f t="shared" si="18"/>
        <v>1.03555896403869</v>
      </c>
      <c r="Z77" s="50">
        <v>1882</v>
      </c>
    </row>
    <row r="78" spans="1:26" ht="15">
      <c r="A78" s="40">
        <v>1883</v>
      </c>
      <c r="B78">
        <v>13.34</v>
      </c>
      <c r="C78">
        <v>8.81</v>
      </c>
      <c r="D78">
        <v>4.25</v>
      </c>
      <c r="E78">
        <v>7.84</v>
      </c>
      <c r="F78">
        <v>5.45</v>
      </c>
      <c r="H78" s="15">
        <v>9.618</v>
      </c>
      <c r="I78" s="15">
        <v>6.352</v>
      </c>
      <c r="J78" s="15">
        <v>0.026</v>
      </c>
      <c r="K78" s="15">
        <v>5.653</v>
      </c>
      <c r="L78" s="15">
        <v>3.929</v>
      </c>
      <c r="M78" s="40">
        <v>1883</v>
      </c>
      <c r="N78" s="12">
        <v>18.03</v>
      </c>
      <c r="O78" s="18">
        <f t="shared" si="11"/>
        <v>167.34375</v>
      </c>
      <c r="Q78" s="25">
        <f t="shared" si="12"/>
        <v>1.0362654117647059</v>
      </c>
      <c r="R78" s="25">
        <f t="shared" si="13"/>
        <v>1.4392575163398693</v>
      </c>
      <c r="S78" s="25">
        <f t="shared" si="14"/>
        <v>0.6843790700280113</v>
      </c>
      <c r="T78" s="25">
        <f t="shared" si="15"/>
        <v>0.9505264861500158</v>
      </c>
      <c r="U78" s="28">
        <f t="shared" si="16"/>
        <v>1.156042850378788</v>
      </c>
      <c r="V78" s="25">
        <f t="shared" si="9"/>
        <v>0.6090672044817927</v>
      </c>
      <c r="W78" s="25">
        <f t="shared" si="17"/>
        <v>0.985545638320053</v>
      </c>
      <c r="X78" s="25">
        <f t="shared" si="10"/>
        <v>0.42331948459383756</v>
      </c>
      <c r="Y78" s="25">
        <f t="shared" si="18"/>
        <v>1.0274744771695088</v>
      </c>
      <c r="Z78" s="50">
        <v>1883</v>
      </c>
    </row>
    <row r="79" spans="1:26" ht="15">
      <c r="A79" s="40">
        <v>1884</v>
      </c>
      <c r="B79">
        <v>12.2</v>
      </c>
      <c r="C79">
        <v>8.9</v>
      </c>
      <c r="D79">
        <v>4.2</v>
      </c>
      <c r="E79">
        <v>9</v>
      </c>
      <c r="F79">
        <v>4.86</v>
      </c>
      <c r="H79" s="15">
        <v>9.016</v>
      </c>
      <c r="I79" s="15">
        <v>6.577</v>
      </c>
      <c r="J79" s="15">
        <v>0.032</v>
      </c>
      <c r="K79" s="15">
        <v>6.651</v>
      </c>
      <c r="L79" s="15">
        <v>3.592</v>
      </c>
      <c r="M79" s="40">
        <v>1884</v>
      </c>
      <c r="N79" s="12">
        <v>18.27</v>
      </c>
      <c r="O79" s="18">
        <f t="shared" si="11"/>
        <v>167.34375</v>
      </c>
      <c r="Q79" s="25">
        <f t="shared" si="12"/>
        <v>0.9843350588235293</v>
      </c>
      <c r="R79" s="25">
        <f t="shared" si="13"/>
        <v>1.3671320261437907</v>
      </c>
      <c r="S79" s="25">
        <f t="shared" si="14"/>
        <v>0.7180536470588235</v>
      </c>
      <c r="T79" s="25">
        <f t="shared" si="15"/>
        <v>0.9972967320261438</v>
      </c>
      <c r="U79" s="28">
        <f t="shared" si="16"/>
        <v>1.4417613636363638</v>
      </c>
      <c r="V79" s="25">
        <f t="shared" si="9"/>
        <v>0.7261327058823529</v>
      </c>
      <c r="W79" s="25">
        <f t="shared" si="17"/>
        <v>1.1749720159908623</v>
      </c>
      <c r="X79" s="25">
        <f t="shared" si="10"/>
        <v>0.39216188235294114</v>
      </c>
      <c r="Y79" s="25">
        <f t="shared" si="18"/>
        <v>0.9518492290119931</v>
      </c>
      <c r="Z79" s="50">
        <v>1884</v>
      </c>
    </row>
    <row r="80" spans="1:26" ht="15">
      <c r="A80" s="40">
        <v>1885</v>
      </c>
      <c r="B80">
        <v>10.52</v>
      </c>
      <c r="C80">
        <v>7.55</v>
      </c>
      <c r="D80">
        <v>3.58</v>
      </c>
      <c r="E80">
        <v>7.06</v>
      </c>
      <c r="F80">
        <v>5.25</v>
      </c>
      <c r="H80" s="15">
        <v>7.511</v>
      </c>
      <c r="I80" s="15">
        <v>5.391</v>
      </c>
      <c r="J80" s="15">
        <v>0.026</v>
      </c>
      <c r="K80" s="15">
        <v>5.041</v>
      </c>
      <c r="L80" s="15">
        <v>3.748</v>
      </c>
      <c r="M80" s="40">
        <v>1885</v>
      </c>
      <c r="N80" s="12">
        <v>19.47</v>
      </c>
      <c r="O80" s="18">
        <f t="shared" si="11"/>
        <v>167.34375</v>
      </c>
      <c r="Q80" s="25">
        <f t="shared" si="12"/>
        <v>0.873884862745098</v>
      </c>
      <c r="R80" s="25">
        <f t="shared" si="13"/>
        <v>1.2137289760348584</v>
      </c>
      <c r="S80" s="25">
        <f t="shared" si="14"/>
        <v>0.6272285042016806</v>
      </c>
      <c r="T80" s="25">
        <f t="shared" si="15"/>
        <v>0.871150700280112</v>
      </c>
      <c r="U80" s="28">
        <f t="shared" si="16"/>
        <v>1.248372395833333</v>
      </c>
      <c r="V80" s="25">
        <f t="shared" si="9"/>
        <v>0.5865069355742297</v>
      </c>
      <c r="W80" s="25">
        <f t="shared" si="17"/>
        <v>0.9490403488256145</v>
      </c>
      <c r="X80" s="25">
        <f t="shared" si="10"/>
        <v>0.43606982633053226</v>
      </c>
      <c r="Y80" s="25">
        <f t="shared" si="18"/>
        <v>1.0584219085692532</v>
      </c>
      <c r="Z80" s="50">
        <v>1885</v>
      </c>
    </row>
    <row r="81" spans="1:26" ht="15">
      <c r="A81" s="40">
        <v>1886</v>
      </c>
      <c r="B81">
        <v>10.56</v>
      </c>
      <c r="C81">
        <v>7.64</v>
      </c>
      <c r="D81">
        <v>3.6</v>
      </c>
      <c r="E81">
        <v>6.53</v>
      </c>
      <c r="F81">
        <v>5.31</v>
      </c>
      <c r="H81" s="15">
        <v>7.223</v>
      </c>
      <c r="I81" s="15">
        <v>5.226</v>
      </c>
      <c r="J81" s="15">
        <v>0.025</v>
      </c>
      <c r="K81" s="15">
        <v>4.467</v>
      </c>
      <c r="L81" s="15">
        <v>3.632</v>
      </c>
      <c r="M81" s="40">
        <v>1886</v>
      </c>
      <c r="N81" s="12">
        <v>20.47</v>
      </c>
      <c r="O81" s="18">
        <f t="shared" si="11"/>
        <v>167.34375</v>
      </c>
      <c r="Q81" s="25">
        <f t="shared" si="12"/>
        <v>0.8835394808590102</v>
      </c>
      <c r="R81" s="25">
        <f t="shared" si="13"/>
        <v>1.2271381678597364</v>
      </c>
      <c r="S81" s="25">
        <f t="shared" si="14"/>
        <v>0.639260324929972</v>
      </c>
      <c r="T81" s="25">
        <f t="shared" si="15"/>
        <v>0.887861562402739</v>
      </c>
      <c r="U81" s="28">
        <f t="shared" si="16"/>
        <v>1.2620097458964648</v>
      </c>
      <c r="V81" s="25">
        <f t="shared" si="9"/>
        <v>0.5464171204481792</v>
      </c>
      <c r="W81" s="25">
        <f t="shared" si="17"/>
        <v>0.8841700978125878</v>
      </c>
      <c r="X81" s="25">
        <f t="shared" si="10"/>
        <v>0.4442773632119514</v>
      </c>
      <c r="Y81" s="25">
        <f t="shared" si="18"/>
        <v>1.078343114592115</v>
      </c>
      <c r="Z81" s="50">
        <v>1886</v>
      </c>
    </row>
    <row r="82" spans="1:26" ht="15">
      <c r="A82" s="40">
        <v>1887</v>
      </c>
      <c r="B82">
        <v>11.53</v>
      </c>
      <c r="C82">
        <v>7.38</v>
      </c>
      <c r="D82">
        <v>3.8</v>
      </c>
      <c r="E82">
        <v>5.99</v>
      </c>
      <c r="F82">
        <v>4.54</v>
      </c>
      <c r="H82" s="15">
        <v>7.425</v>
      </c>
      <c r="I82" s="15">
        <v>4.775</v>
      </c>
      <c r="J82" s="15">
        <v>0.025</v>
      </c>
      <c r="K82" s="15">
        <v>3.876</v>
      </c>
      <c r="L82" s="15">
        <v>2.937</v>
      </c>
      <c r="M82" s="40">
        <v>1887</v>
      </c>
      <c r="N82" s="12">
        <v>20.71</v>
      </c>
      <c r="O82" s="18">
        <f t="shared" si="11"/>
        <v>167.34375</v>
      </c>
      <c r="Q82" s="25">
        <f t="shared" si="12"/>
        <v>0.9188974789915966</v>
      </c>
      <c r="R82" s="25">
        <f t="shared" si="13"/>
        <v>1.2762464985994397</v>
      </c>
      <c r="S82" s="25">
        <f t="shared" si="14"/>
        <v>0.5909408029878619</v>
      </c>
      <c r="T82" s="25">
        <f t="shared" si="15"/>
        <v>0.8207511152609194</v>
      </c>
      <c r="U82" s="28">
        <f t="shared" si="16"/>
        <v>1.2768061474116164</v>
      </c>
      <c r="V82" s="25">
        <f t="shared" si="9"/>
        <v>0.4796830476190477</v>
      </c>
      <c r="W82" s="25">
        <f t="shared" si="17"/>
        <v>0.77618616119587</v>
      </c>
      <c r="X82" s="25">
        <f t="shared" si="10"/>
        <v>0.36347500280112044</v>
      </c>
      <c r="Y82" s="25">
        <f t="shared" si="18"/>
        <v>0.8822208805852438</v>
      </c>
      <c r="Z82" s="50">
        <v>1887</v>
      </c>
    </row>
    <row r="83" spans="1:26" ht="15">
      <c r="A83" s="40">
        <v>1888</v>
      </c>
      <c r="B83">
        <v>11.1</v>
      </c>
      <c r="C83">
        <v>6.41</v>
      </c>
      <c r="D83">
        <v>3.3</v>
      </c>
      <c r="E83">
        <v>5.71</v>
      </c>
      <c r="F83">
        <v>4.33</v>
      </c>
      <c r="H83" s="15">
        <v>7.659</v>
      </c>
      <c r="I83" s="15">
        <v>4.423</v>
      </c>
      <c r="J83" s="15">
        <v>0.023</v>
      </c>
      <c r="K83" s="15">
        <v>3.94</v>
      </c>
      <c r="L83" s="15">
        <v>2.988</v>
      </c>
      <c r="M83" s="40">
        <v>1888</v>
      </c>
      <c r="N83" s="12">
        <v>20.29</v>
      </c>
      <c r="O83" s="18">
        <f t="shared" si="11"/>
        <v>167.34375</v>
      </c>
      <c r="Q83" s="25">
        <f t="shared" si="12"/>
        <v>0.9286340840336134</v>
      </c>
      <c r="R83" s="25">
        <f t="shared" si="13"/>
        <v>1.2897695611577964</v>
      </c>
      <c r="S83" s="25">
        <f t="shared" si="14"/>
        <v>0.5362773930905695</v>
      </c>
      <c r="T83" s="25">
        <f t="shared" si="15"/>
        <v>0.744829712625791</v>
      </c>
      <c r="U83" s="28">
        <f t="shared" si="16"/>
        <v>1.150839449179293</v>
      </c>
      <c r="V83" s="25">
        <f t="shared" si="9"/>
        <v>0.47771488328664796</v>
      </c>
      <c r="W83" s="25">
        <f t="shared" si="17"/>
        <v>0.7730014292664207</v>
      </c>
      <c r="X83" s="25">
        <f t="shared" si="10"/>
        <v>0.36228732773109246</v>
      </c>
      <c r="Y83" s="25">
        <f t="shared" si="18"/>
        <v>0.8793381741045934</v>
      </c>
      <c r="Z83" s="50">
        <v>1888</v>
      </c>
    </row>
    <row r="84" spans="1:26" ht="15">
      <c r="A84" s="40">
        <v>1889</v>
      </c>
      <c r="B84">
        <v>11.03</v>
      </c>
      <c r="C84">
        <v>7.37</v>
      </c>
      <c r="D84">
        <v>3.5</v>
      </c>
      <c r="E84">
        <v>6.71</v>
      </c>
      <c r="F84">
        <v>4.98</v>
      </c>
      <c r="H84" s="15">
        <v>8.438</v>
      </c>
      <c r="I84" s="15">
        <v>5.638</v>
      </c>
      <c r="J84" s="15">
        <v>0.027</v>
      </c>
      <c r="K84" s="15">
        <v>5.133</v>
      </c>
      <c r="L84" s="15">
        <v>3.947</v>
      </c>
      <c r="M84" s="40">
        <v>1889</v>
      </c>
      <c r="N84" s="12">
        <v>21.04</v>
      </c>
      <c r="O84" s="18">
        <f t="shared" si="11"/>
        <v>167.34375</v>
      </c>
      <c r="Q84" s="25">
        <f t="shared" si="12"/>
        <v>1.0609032007469656</v>
      </c>
      <c r="R84" s="25">
        <f t="shared" si="13"/>
        <v>1.4734766677041191</v>
      </c>
      <c r="S84" s="25">
        <f t="shared" si="14"/>
        <v>0.7088613706816059</v>
      </c>
      <c r="T84" s="25">
        <f t="shared" si="15"/>
        <v>0.9845296815022305</v>
      </c>
      <c r="U84" s="28">
        <f t="shared" si="16"/>
        <v>1.4009232954545454</v>
      </c>
      <c r="V84" s="25">
        <f t="shared" si="9"/>
        <v>0.6453681120448179</v>
      </c>
      <c r="W84" s="25">
        <f t="shared" si="17"/>
        <v>1.0442849709463073</v>
      </c>
      <c r="X84" s="25">
        <f t="shared" si="10"/>
        <v>0.4962532511671335</v>
      </c>
      <c r="Y84" s="25">
        <f t="shared" si="18"/>
        <v>1.204498182444499</v>
      </c>
      <c r="Z84" s="50">
        <v>1889</v>
      </c>
    </row>
    <row r="85" spans="1:26" ht="15">
      <c r="A85" s="40">
        <v>1890</v>
      </c>
      <c r="B85">
        <v>9.92</v>
      </c>
      <c r="C85">
        <v>7.37</v>
      </c>
      <c r="D85">
        <v>3.5</v>
      </c>
      <c r="E85">
        <v>6.73</v>
      </c>
      <c r="F85">
        <v>4.79</v>
      </c>
      <c r="H85" s="15">
        <v>8.363</v>
      </c>
      <c r="I85" s="15">
        <v>6.213</v>
      </c>
      <c r="J85" s="15">
        <v>0.029</v>
      </c>
      <c r="K85" s="15">
        <v>5.673</v>
      </c>
      <c r="L85" s="15">
        <v>4.04</v>
      </c>
      <c r="M85" s="40">
        <v>1890</v>
      </c>
      <c r="N85" s="12">
        <v>19.81</v>
      </c>
      <c r="O85" s="18">
        <f t="shared" si="11"/>
        <v>167.34375</v>
      </c>
      <c r="Q85" s="25">
        <f t="shared" si="12"/>
        <v>0.9900042875816992</v>
      </c>
      <c r="R85" s="25">
        <f t="shared" si="13"/>
        <v>1.3750059549745823</v>
      </c>
      <c r="S85" s="25">
        <f t="shared" si="14"/>
        <v>0.7354892549019607</v>
      </c>
      <c r="T85" s="25">
        <f t="shared" si="15"/>
        <v>1.021512854030501</v>
      </c>
      <c r="U85" s="28">
        <f t="shared" si="16"/>
        <v>1.4167307844065655</v>
      </c>
      <c r="V85" s="25">
        <f t="shared" si="9"/>
        <v>0.6715645490196078</v>
      </c>
      <c r="W85" s="25">
        <f t="shared" si="17"/>
        <v>1.0866740275398186</v>
      </c>
      <c r="X85" s="25">
        <f t="shared" si="10"/>
        <v>0.47825150326797383</v>
      </c>
      <c r="Y85" s="25">
        <f t="shared" si="18"/>
        <v>1.1608046195824608</v>
      </c>
      <c r="Z85" s="50">
        <v>1890</v>
      </c>
    </row>
    <row r="86" spans="1:26" ht="15">
      <c r="A86" s="40">
        <v>1891</v>
      </c>
      <c r="B86">
        <v>12.57</v>
      </c>
      <c r="C86">
        <v>10</v>
      </c>
      <c r="D86">
        <v>4.33</v>
      </c>
      <c r="E86">
        <v>7.32</v>
      </c>
      <c r="F86">
        <v>5.35</v>
      </c>
      <c r="H86" s="15">
        <v>9.742</v>
      </c>
      <c r="I86" s="15">
        <v>7.75</v>
      </c>
      <c r="J86" s="15">
        <v>0.034</v>
      </c>
      <c r="K86" s="15">
        <v>5.673</v>
      </c>
      <c r="L86" s="15">
        <v>4.146</v>
      </c>
      <c r="M86" s="40">
        <v>1891</v>
      </c>
      <c r="N86" s="12">
        <v>23.23</v>
      </c>
      <c r="O86" s="18">
        <f t="shared" si="11"/>
        <v>167.34375</v>
      </c>
      <c r="Q86" s="25">
        <f t="shared" si="12"/>
        <v>1.3523460541549954</v>
      </c>
      <c r="R86" s="25">
        <f t="shared" si="13"/>
        <v>1.878258408548605</v>
      </c>
      <c r="S86" s="25">
        <f t="shared" si="14"/>
        <v>1.0758244631185807</v>
      </c>
      <c r="T86" s="25">
        <f t="shared" si="15"/>
        <v>1.494200643220251</v>
      </c>
      <c r="U86" s="28">
        <f t="shared" si="16"/>
        <v>1.947748974116162</v>
      </c>
      <c r="V86" s="25">
        <f t="shared" si="9"/>
        <v>0.7875035070028011</v>
      </c>
      <c r="W86" s="25">
        <f t="shared" si="17"/>
        <v>1.2742775194220084</v>
      </c>
      <c r="X86" s="25">
        <f t="shared" si="10"/>
        <v>0.5755313837535014</v>
      </c>
      <c r="Y86" s="25">
        <f t="shared" si="18"/>
        <v>1.396920834353159</v>
      </c>
      <c r="Z86" s="50">
        <v>1891</v>
      </c>
    </row>
    <row r="87" spans="1:26" ht="15">
      <c r="A87" s="40">
        <v>1892</v>
      </c>
      <c r="B87">
        <v>12.1</v>
      </c>
      <c r="C87">
        <v>9.38</v>
      </c>
      <c r="D87">
        <v>4.42</v>
      </c>
      <c r="E87">
        <v>7.37</v>
      </c>
      <c r="F87">
        <v>4.65</v>
      </c>
      <c r="H87" s="15">
        <v>8.7</v>
      </c>
      <c r="I87" s="15">
        <v>6.744</v>
      </c>
      <c r="J87" s="15">
        <v>0.032</v>
      </c>
      <c r="K87" s="15">
        <v>5.299</v>
      </c>
      <c r="L87" s="15">
        <v>3.343</v>
      </c>
      <c r="M87" s="40">
        <v>1892</v>
      </c>
      <c r="N87" s="12">
        <v>23.64</v>
      </c>
      <c r="O87" s="18">
        <f t="shared" si="11"/>
        <v>167.34375</v>
      </c>
      <c r="Q87" s="25">
        <f t="shared" si="12"/>
        <v>1.22901512605042</v>
      </c>
      <c r="R87" s="25">
        <f t="shared" si="13"/>
        <v>1.7069654528478058</v>
      </c>
      <c r="S87" s="25">
        <f t="shared" si="14"/>
        <v>0.9526986218487394</v>
      </c>
      <c r="T87" s="25">
        <f t="shared" si="15"/>
        <v>1.3231925303454715</v>
      </c>
      <c r="U87" s="28">
        <f t="shared" si="16"/>
        <v>1.8655303030303032</v>
      </c>
      <c r="V87" s="25">
        <f t="shared" si="9"/>
        <v>0.7485690980392158</v>
      </c>
      <c r="W87" s="25">
        <f t="shared" si="17"/>
        <v>1.211276857668634</v>
      </c>
      <c r="X87" s="25">
        <f t="shared" si="10"/>
        <v>0.47225259383753504</v>
      </c>
      <c r="Y87" s="25">
        <f t="shared" si="18"/>
        <v>1.1462441597998423</v>
      </c>
      <c r="Z87" s="50">
        <v>1892</v>
      </c>
    </row>
    <row r="88" spans="1:26" ht="15">
      <c r="A88" s="40">
        <v>1893</v>
      </c>
      <c r="B88">
        <v>9.8</v>
      </c>
      <c r="C88">
        <v>7.18</v>
      </c>
      <c r="D88">
        <v>3.4</v>
      </c>
      <c r="E88">
        <v>5.79</v>
      </c>
      <c r="F88">
        <v>4.98</v>
      </c>
      <c r="H88" s="15">
        <v>7.428</v>
      </c>
      <c r="I88" s="15">
        <v>5.442</v>
      </c>
      <c r="J88" s="15">
        <v>0.026</v>
      </c>
      <c r="K88" s="15">
        <v>4.389</v>
      </c>
      <c r="L88" s="15">
        <v>3.775</v>
      </c>
      <c r="M88" s="40">
        <v>1893</v>
      </c>
      <c r="N88" s="12">
        <v>23.22</v>
      </c>
      <c r="O88" s="18">
        <f t="shared" si="11"/>
        <v>167.34375</v>
      </c>
      <c r="Q88" s="25">
        <f t="shared" si="12"/>
        <v>1.0306818151260504</v>
      </c>
      <c r="R88" s="25">
        <f t="shared" si="13"/>
        <v>1.4315025210084034</v>
      </c>
      <c r="S88" s="25">
        <f t="shared" si="14"/>
        <v>0.7551117983193277</v>
      </c>
      <c r="T88" s="25">
        <f t="shared" si="15"/>
        <v>1.048766386554622</v>
      </c>
      <c r="U88" s="28">
        <f t="shared" si="16"/>
        <v>1.4888139204545454</v>
      </c>
      <c r="V88" s="25">
        <f t="shared" si="9"/>
        <v>0.6090014117647059</v>
      </c>
      <c r="W88" s="25">
        <f t="shared" si="17"/>
        <v>0.9854391776127928</v>
      </c>
      <c r="X88" s="25">
        <f t="shared" si="10"/>
        <v>0.5238050420168067</v>
      </c>
      <c r="Y88" s="25">
        <f t="shared" si="18"/>
        <v>1.2713714612058415</v>
      </c>
      <c r="Z88" s="50">
        <v>1893</v>
      </c>
    </row>
    <row r="89" spans="1:26" ht="15">
      <c r="A89" s="40">
        <v>1894</v>
      </c>
      <c r="B89">
        <v>7.79</v>
      </c>
      <c r="C89">
        <v>5.3</v>
      </c>
      <c r="D89">
        <v>3</v>
      </c>
      <c r="E89">
        <v>4.58</v>
      </c>
      <c r="F89">
        <v>4.04</v>
      </c>
      <c r="H89" s="15">
        <v>6.061</v>
      </c>
      <c r="I89" s="15">
        <v>4.123</v>
      </c>
      <c r="J89" s="15">
        <v>0.023</v>
      </c>
      <c r="K89" s="15">
        <v>3.563</v>
      </c>
      <c r="L89" s="15">
        <v>3.143</v>
      </c>
      <c r="M89" s="40">
        <v>1894</v>
      </c>
      <c r="N89" s="12">
        <v>23.01</v>
      </c>
      <c r="O89" s="18">
        <f t="shared" si="11"/>
        <v>167.34375</v>
      </c>
      <c r="Q89" s="25">
        <f t="shared" si="12"/>
        <v>0.8333959887955183</v>
      </c>
      <c r="R89" s="25">
        <f t="shared" si="13"/>
        <v>1.1574944288826645</v>
      </c>
      <c r="S89" s="25">
        <f t="shared" si="14"/>
        <v>0.5669182745098039</v>
      </c>
      <c r="T89" s="25">
        <f t="shared" si="15"/>
        <v>0.7873864923747277</v>
      </c>
      <c r="U89" s="28">
        <f t="shared" si="16"/>
        <v>1.3051165956439394</v>
      </c>
      <c r="V89" s="25">
        <f t="shared" si="9"/>
        <v>0.4899174901960785</v>
      </c>
      <c r="W89" s="25">
        <f t="shared" si="17"/>
        <v>0.7927467478900947</v>
      </c>
      <c r="X89" s="25">
        <f t="shared" si="10"/>
        <v>0.43216690196078433</v>
      </c>
      <c r="Y89" s="25">
        <f t="shared" si="18"/>
        <v>1.0489487911669524</v>
      </c>
      <c r="Z89" s="50">
        <v>1894</v>
      </c>
    </row>
    <row r="90" spans="1:26" ht="15">
      <c r="A90" s="40">
        <v>1895</v>
      </c>
      <c r="B90">
        <v>7.92</v>
      </c>
      <c r="C90">
        <v>5.94</v>
      </c>
      <c r="D90">
        <v>3.25</v>
      </c>
      <c r="E90">
        <v>4.85</v>
      </c>
      <c r="F90">
        <v>3.7</v>
      </c>
      <c r="H90" s="15">
        <v>6.13</v>
      </c>
      <c r="I90" s="15">
        <v>4.597</v>
      </c>
      <c r="J90" s="15">
        <v>0.025</v>
      </c>
      <c r="K90" s="15">
        <v>3.754</v>
      </c>
      <c r="L90" s="15">
        <v>2.864</v>
      </c>
      <c r="M90" s="40">
        <v>1895</v>
      </c>
      <c r="N90" s="12">
        <v>23</v>
      </c>
      <c r="O90" s="18">
        <f t="shared" si="11"/>
        <v>167.34375</v>
      </c>
      <c r="Q90" s="25">
        <f t="shared" si="12"/>
        <v>0.8425172735760972</v>
      </c>
      <c r="R90" s="25">
        <f t="shared" si="13"/>
        <v>1.1701628799668018</v>
      </c>
      <c r="S90" s="25">
        <f t="shared" si="14"/>
        <v>0.6318192343604109</v>
      </c>
      <c r="T90" s="25">
        <f t="shared" si="15"/>
        <v>0.8775267143894596</v>
      </c>
      <c r="U90" s="28">
        <f t="shared" si="16"/>
        <v>1.4179884785353538</v>
      </c>
      <c r="V90" s="25">
        <f t="shared" si="9"/>
        <v>0.515955929038282</v>
      </c>
      <c r="W90" s="25">
        <f t="shared" si="17"/>
        <v>0.83488014407489</v>
      </c>
      <c r="X90" s="25">
        <f t="shared" si="10"/>
        <v>0.3936328664799253</v>
      </c>
      <c r="Y90" s="25">
        <f t="shared" si="18"/>
        <v>0.9554195788347701</v>
      </c>
      <c r="Z90" s="50">
        <v>1895</v>
      </c>
    </row>
    <row r="91" spans="1:26" ht="15">
      <c r="A91" s="40">
        <v>1896</v>
      </c>
      <c r="B91">
        <v>8.48</v>
      </c>
      <c r="C91">
        <v>5.8</v>
      </c>
      <c r="D91">
        <v>3</v>
      </c>
      <c r="E91">
        <v>5.94</v>
      </c>
      <c r="F91">
        <v>3.9</v>
      </c>
      <c r="H91" s="15">
        <v>6.563</v>
      </c>
      <c r="I91" s="15">
        <v>4.489</v>
      </c>
      <c r="J91" s="15">
        <v>0.023</v>
      </c>
      <c r="K91" s="15">
        <v>4.598</v>
      </c>
      <c r="L91" s="15">
        <v>3.019</v>
      </c>
      <c r="M91" s="40">
        <v>1896</v>
      </c>
      <c r="N91" s="12">
        <v>23.26</v>
      </c>
      <c r="O91" s="18">
        <f t="shared" si="11"/>
        <v>167.34375</v>
      </c>
      <c r="Q91" s="25">
        <f t="shared" si="12"/>
        <v>0.912226360410831</v>
      </c>
      <c r="R91" s="25">
        <f t="shared" si="13"/>
        <v>1.2669810561261543</v>
      </c>
      <c r="S91" s="25">
        <f t="shared" si="14"/>
        <v>0.6239500429505136</v>
      </c>
      <c r="T91" s="25">
        <f t="shared" si="15"/>
        <v>0.8665972818757134</v>
      </c>
      <c r="U91" s="28">
        <f t="shared" si="16"/>
        <v>1.319296480429293</v>
      </c>
      <c r="V91" s="25">
        <f aca="true" t="shared" si="19" ref="V91:V109">K91*$N91/$O91</f>
        <v>0.6391005340802989</v>
      </c>
      <c r="W91" s="25">
        <f t="shared" si="17"/>
        <v>1.0341432590296098</v>
      </c>
      <c r="X91" s="25">
        <f aca="true" t="shared" si="20" ref="X91:X109">L91*$N91/$O91</f>
        <v>0.4196269056956116</v>
      </c>
      <c r="Y91" s="25">
        <f t="shared" si="18"/>
        <v>1.0185119070281836</v>
      </c>
      <c r="Z91" s="50">
        <v>1896</v>
      </c>
    </row>
    <row r="92" spans="1:26" ht="15">
      <c r="A92" s="40">
        <v>1897</v>
      </c>
      <c r="B92">
        <v>10.69</v>
      </c>
      <c r="C92">
        <v>6.35</v>
      </c>
      <c r="D92">
        <v>3.15</v>
      </c>
      <c r="E92">
        <v>5.99</v>
      </c>
      <c r="F92">
        <v>4.4</v>
      </c>
      <c r="H92" s="15">
        <v>8.274</v>
      </c>
      <c r="I92" s="15">
        <v>4.915</v>
      </c>
      <c r="J92" s="15">
        <v>0.024</v>
      </c>
      <c r="K92" s="15">
        <v>4.636</v>
      </c>
      <c r="L92" s="15">
        <v>3.406</v>
      </c>
      <c r="M92" s="40">
        <v>1897</v>
      </c>
      <c r="N92" s="12">
        <v>23.26</v>
      </c>
      <c r="O92" s="18">
        <f t="shared" si="11"/>
        <v>167.34375</v>
      </c>
      <c r="Q92" s="25">
        <f t="shared" si="12"/>
        <v>1.1500473725490197</v>
      </c>
      <c r="R92" s="25">
        <f t="shared" si="13"/>
        <v>1.5972880174291941</v>
      </c>
      <c r="S92" s="25">
        <f t="shared" si="14"/>
        <v>0.6831620541549953</v>
      </c>
      <c r="T92" s="25">
        <f t="shared" si="15"/>
        <v>0.9488361863263824</v>
      </c>
      <c r="U92" s="28">
        <f t="shared" si="16"/>
        <v>1.3766571969696972</v>
      </c>
      <c r="V92" s="25">
        <f t="shared" si="19"/>
        <v>0.6443823566760039</v>
      </c>
      <c r="W92" s="25">
        <f t="shared" si="17"/>
        <v>1.0426898975339869</v>
      </c>
      <c r="X92" s="25">
        <f t="shared" si="20"/>
        <v>0.47341809897292253</v>
      </c>
      <c r="Y92" s="25">
        <f t="shared" si="18"/>
        <v>1.1490730557595208</v>
      </c>
      <c r="Z92" s="50">
        <v>1897</v>
      </c>
    </row>
    <row r="93" spans="1:26" ht="15">
      <c r="A93" s="40">
        <v>1898</v>
      </c>
      <c r="B93">
        <v>11.48</v>
      </c>
      <c r="C93">
        <v>7.87</v>
      </c>
      <c r="D93">
        <v>3.15</v>
      </c>
      <c r="E93">
        <v>6.31</v>
      </c>
      <c r="F93">
        <v>5.31</v>
      </c>
      <c r="H93" s="15">
        <v>8.886</v>
      </c>
      <c r="I93" s="15">
        <v>6.091</v>
      </c>
      <c r="J93" s="15">
        <v>0.024</v>
      </c>
      <c r="K93" s="15">
        <v>4.884</v>
      </c>
      <c r="L93" s="15">
        <v>4.11</v>
      </c>
      <c r="M93" s="40">
        <v>1898</v>
      </c>
      <c r="N93" s="12">
        <v>23.26</v>
      </c>
      <c r="O93" s="18">
        <f t="shared" si="11"/>
        <v>167.34375</v>
      </c>
      <c r="Q93" s="25">
        <f t="shared" si="12"/>
        <v>1.2351125154061624</v>
      </c>
      <c r="R93" s="25">
        <f t="shared" si="13"/>
        <v>1.7154340491752256</v>
      </c>
      <c r="S93" s="25">
        <f t="shared" si="14"/>
        <v>0.846620563958917</v>
      </c>
      <c r="T93" s="25">
        <f t="shared" si="15"/>
        <v>1.1758618943873849</v>
      </c>
      <c r="U93" s="28">
        <f t="shared" si="16"/>
        <v>1.3766571969696972</v>
      </c>
      <c r="V93" s="25">
        <f t="shared" si="19"/>
        <v>0.6788531988795519</v>
      </c>
      <c r="W93" s="25">
        <f t="shared" si="17"/>
        <v>1.0984679593520257</v>
      </c>
      <c r="X93" s="25">
        <f t="shared" si="20"/>
        <v>0.57127081232493</v>
      </c>
      <c r="Y93" s="25">
        <f t="shared" si="18"/>
        <v>1.3865796415653642</v>
      </c>
      <c r="Z93" s="50">
        <v>1898</v>
      </c>
    </row>
    <row r="94" spans="1:26" ht="15">
      <c r="A94" s="40">
        <v>1899</v>
      </c>
      <c r="B94">
        <v>9.39</v>
      </c>
      <c r="C94">
        <v>7.16</v>
      </c>
      <c r="D94">
        <v>3.3</v>
      </c>
      <c r="E94">
        <v>6.04</v>
      </c>
      <c r="F94">
        <v>4.77</v>
      </c>
      <c r="H94" s="15">
        <v>7.27</v>
      </c>
      <c r="I94" s="15">
        <v>5.542</v>
      </c>
      <c r="J94" s="15">
        <v>0.026</v>
      </c>
      <c r="K94" s="15">
        <v>4.675</v>
      </c>
      <c r="L94" s="15">
        <v>3.692</v>
      </c>
      <c r="M94" s="40">
        <v>1899</v>
      </c>
      <c r="N94" s="12">
        <v>23.26</v>
      </c>
      <c r="O94" s="18">
        <f t="shared" si="11"/>
        <v>167.34375</v>
      </c>
      <c r="Q94" s="25">
        <f t="shared" si="12"/>
        <v>1.0104960597572363</v>
      </c>
      <c r="R94" s="25">
        <f t="shared" si="13"/>
        <v>1.4034667496628284</v>
      </c>
      <c r="S94" s="25">
        <f t="shared" si="14"/>
        <v>0.7703121269841271</v>
      </c>
      <c r="T94" s="25">
        <f t="shared" si="15"/>
        <v>1.069877954144621</v>
      </c>
      <c r="U94" s="28">
        <f t="shared" si="16"/>
        <v>1.491378630050505</v>
      </c>
      <c r="V94" s="25">
        <f t="shared" si="19"/>
        <v>0.6498031746031746</v>
      </c>
      <c r="W94" s="25">
        <f t="shared" si="17"/>
        <v>1.0514614475779525</v>
      </c>
      <c r="X94" s="25">
        <f t="shared" si="20"/>
        <v>0.5131707637721756</v>
      </c>
      <c r="Y94" s="25">
        <f t="shared" si="18"/>
        <v>1.2455601062431447</v>
      </c>
      <c r="Z94" s="50">
        <v>1899</v>
      </c>
    </row>
    <row r="95" spans="1:26" ht="15">
      <c r="A95" s="40">
        <v>1900</v>
      </c>
      <c r="B95">
        <v>8.97</v>
      </c>
      <c r="C95">
        <v>6.91</v>
      </c>
      <c r="D95">
        <v>4.1</v>
      </c>
      <c r="E95">
        <v>7.39</v>
      </c>
      <c r="F95">
        <v>4.67</v>
      </c>
      <c r="H95" s="15">
        <v>6.943</v>
      </c>
      <c r="I95" s="15">
        <v>5.348</v>
      </c>
      <c r="J95" s="15">
        <v>0.032</v>
      </c>
      <c r="K95" s="15">
        <v>5.72</v>
      </c>
      <c r="L95" s="15">
        <v>3.615</v>
      </c>
      <c r="M95" s="40">
        <v>1900</v>
      </c>
      <c r="N95" s="12">
        <v>23.26</v>
      </c>
      <c r="O95" s="18">
        <f t="shared" si="11"/>
        <v>167.34375</v>
      </c>
      <c r="Q95" s="25">
        <f t="shared" si="12"/>
        <v>0.9650445863678805</v>
      </c>
      <c r="R95" s="25">
        <f t="shared" si="13"/>
        <v>1.340339703288723</v>
      </c>
      <c r="S95" s="25">
        <f t="shared" si="14"/>
        <v>0.7433470326797386</v>
      </c>
      <c r="T95" s="25">
        <f t="shared" si="15"/>
        <v>1.0324264342774148</v>
      </c>
      <c r="U95" s="28">
        <f t="shared" si="16"/>
        <v>1.8355429292929297</v>
      </c>
      <c r="V95" s="25">
        <f t="shared" si="19"/>
        <v>0.7950532959850607</v>
      </c>
      <c r="W95" s="25">
        <f t="shared" si="17"/>
        <v>1.2864940064483184</v>
      </c>
      <c r="X95" s="25">
        <f t="shared" si="20"/>
        <v>0.5024681232492998</v>
      </c>
      <c r="Y95" s="25">
        <f t="shared" si="18"/>
        <v>1.2195828234206307</v>
      </c>
      <c r="Z95" s="50">
        <v>1900</v>
      </c>
    </row>
    <row r="96" spans="1:26" ht="15">
      <c r="A96" s="40">
        <v>1901</v>
      </c>
      <c r="B96">
        <v>9.66</v>
      </c>
      <c r="C96">
        <v>7.08</v>
      </c>
      <c r="D96">
        <v>3.75</v>
      </c>
      <c r="E96">
        <v>7</v>
      </c>
      <c r="F96">
        <v>5.21</v>
      </c>
      <c r="H96" s="15">
        <v>7.477</v>
      </c>
      <c r="I96" s="15">
        <v>5.48</v>
      </c>
      <c r="J96" s="15">
        <v>0.029</v>
      </c>
      <c r="K96" s="15">
        <v>5.418</v>
      </c>
      <c r="L96" s="15">
        <v>4.033</v>
      </c>
      <c r="M96" s="40">
        <v>1901</v>
      </c>
      <c r="N96" s="12">
        <v>23.26</v>
      </c>
      <c r="O96" s="18">
        <f t="shared" si="11"/>
        <v>167.34375</v>
      </c>
      <c r="Q96" s="25">
        <f t="shared" si="12"/>
        <v>1.0392680933706817</v>
      </c>
      <c r="R96" s="25">
        <f t="shared" si="13"/>
        <v>1.4434279074592802</v>
      </c>
      <c r="S96" s="25">
        <f t="shared" si="14"/>
        <v>0.7616944164332401</v>
      </c>
      <c r="T96" s="25">
        <f t="shared" si="15"/>
        <v>1.0579089117128335</v>
      </c>
      <c r="U96" s="28">
        <f t="shared" si="16"/>
        <v>1.6634607796717173</v>
      </c>
      <c r="V96" s="25">
        <f t="shared" si="19"/>
        <v>0.753076705882353</v>
      </c>
      <c r="W96" s="25">
        <f t="shared" si="17"/>
        <v>1.2185707214924806</v>
      </c>
      <c r="X96" s="25">
        <f t="shared" si="20"/>
        <v>0.5605681718020542</v>
      </c>
      <c r="Y96" s="25">
        <f t="shared" si="18"/>
        <v>1.3606023587428502</v>
      </c>
      <c r="Z96" s="50">
        <v>1901</v>
      </c>
    </row>
    <row r="97" spans="1:26" ht="15">
      <c r="A97" s="40">
        <v>1902</v>
      </c>
      <c r="B97">
        <v>9.95</v>
      </c>
      <c r="C97">
        <v>7.26</v>
      </c>
      <c r="D97">
        <v>4</v>
      </c>
      <c r="E97">
        <v>7.19</v>
      </c>
      <c r="F97">
        <v>5.85</v>
      </c>
      <c r="H97" s="15">
        <v>7.701</v>
      </c>
      <c r="I97" s="15">
        <v>5.619</v>
      </c>
      <c r="J97" s="15">
        <v>0.031</v>
      </c>
      <c r="K97" s="15">
        <v>5.565</v>
      </c>
      <c r="L97" s="15">
        <v>4.528</v>
      </c>
      <c r="M97" s="40">
        <v>1902</v>
      </c>
      <c r="N97" s="12">
        <v>23.26</v>
      </c>
      <c r="O97" s="18">
        <f t="shared" si="11"/>
        <v>167.34375</v>
      </c>
      <c r="Q97" s="25">
        <f t="shared" si="12"/>
        <v>1.0704030476190476</v>
      </c>
      <c r="R97" s="25">
        <f t="shared" si="13"/>
        <v>1.4866708994708995</v>
      </c>
      <c r="S97" s="25">
        <f t="shared" si="14"/>
        <v>0.7810147675070029</v>
      </c>
      <c r="T97" s="25">
        <f t="shared" si="15"/>
        <v>1.0847427326486152</v>
      </c>
      <c r="U97" s="28">
        <f t="shared" si="16"/>
        <v>1.7781822127525255</v>
      </c>
      <c r="V97" s="25">
        <f t="shared" si="19"/>
        <v>0.7735090196078431</v>
      </c>
      <c r="W97" s="25">
        <f t="shared" si="17"/>
        <v>1.2516327178120439</v>
      </c>
      <c r="X97" s="25">
        <f t="shared" si="20"/>
        <v>0.6293708608776845</v>
      </c>
      <c r="Y97" s="25">
        <f t="shared" si="18"/>
        <v>1.5275991768875836</v>
      </c>
      <c r="Z97" s="50">
        <v>1902</v>
      </c>
    </row>
    <row r="98" spans="1:26" ht="15">
      <c r="A98" s="40">
        <v>1903</v>
      </c>
      <c r="B98">
        <v>9.2</v>
      </c>
      <c r="C98">
        <v>6.83</v>
      </c>
      <c r="D98">
        <v>3.8</v>
      </c>
      <c r="E98">
        <v>6</v>
      </c>
      <c r="F98">
        <v>4.94</v>
      </c>
      <c r="H98" s="15">
        <v>7.121</v>
      </c>
      <c r="I98" s="15">
        <v>5.286</v>
      </c>
      <c r="J98" s="15">
        <v>0.029</v>
      </c>
      <c r="K98" s="15">
        <v>4.44</v>
      </c>
      <c r="L98" s="15">
        <v>3.824</v>
      </c>
      <c r="M98" s="40">
        <v>1903</v>
      </c>
      <c r="N98" s="12">
        <v>23.26</v>
      </c>
      <c r="O98" s="18">
        <f t="shared" si="11"/>
        <v>167.34375</v>
      </c>
      <c r="Q98" s="25">
        <f t="shared" si="12"/>
        <v>0.9897857553688143</v>
      </c>
      <c r="R98" s="25">
        <f t="shared" si="13"/>
        <v>1.3747024380122421</v>
      </c>
      <c r="S98" s="25">
        <f t="shared" si="14"/>
        <v>0.7347293221288516</v>
      </c>
      <c r="T98" s="25">
        <f t="shared" si="15"/>
        <v>1.0204573918456272</v>
      </c>
      <c r="U98" s="28">
        <f t="shared" si="16"/>
        <v>1.6634607796717173</v>
      </c>
      <c r="V98" s="25">
        <f t="shared" si="19"/>
        <v>0.6171392717086835</v>
      </c>
      <c r="W98" s="25">
        <f t="shared" si="17"/>
        <v>0.9986072357745689</v>
      </c>
      <c r="X98" s="25">
        <f t="shared" si="20"/>
        <v>0.5315181475256769</v>
      </c>
      <c r="Y98" s="25">
        <f t="shared" si="18"/>
        <v>1.2900925910817402</v>
      </c>
      <c r="Z98" s="50">
        <v>1903</v>
      </c>
    </row>
    <row r="99" spans="1:26" ht="15">
      <c r="A99" s="40">
        <v>1904</v>
      </c>
      <c r="B99">
        <v>10.15</v>
      </c>
      <c r="C99">
        <v>7.26</v>
      </c>
      <c r="D99">
        <v>3.7</v>
      </c>
      <c r="E99">
        <v>6.96</v>
      </c>
      <c r="F99">
        <v>5.2</v>
      </c>
      <c r="H99" s="15">
        <v>7.766</v>
      </c>
      <c r="I99" s="15">
        <v>5.619</v>
      </c>
      <c r="J99" s="15">
        <v>0.029</v>
      </c>
      <c r="K99" s="15">
        <v>5.387</v>
      </c>
      <c r="L99" s="15">
        <v>4.025</v>
      </c>
      <c r="M99" s="40">
        <v>1904</v>
      </c>
      <c r="N99" s="12">
        <v>23.26</v>
      </c>
      <c r="O99" s="18">
        <f t="shared" si="11"/>
        <v>167.34375</v>
      </c>
      <c r="Q99" s="25">
        <f t="shared" si="12"/>
        <v>1.0794377441643326</v>
      </c>
      <c r="R99" s="25">
        <f t="shared" si="13"/>
        <v>1.4992190891171286</v>
      </c>
      <c r="S99" s="25">
        <f t="shared" si="14"/>
        <v>0.7810147675070029</v>
      </c>
      <c r="T99" s="25">
        <f t="shared" si="15"/>
        <v>1.0847427326486152</v>
      </c>
      <c r="U99" s="28">
        <f t="shared" si="16"/>
        <v>1.6634607796717173</v>
      </c>
      <c r="V99" s="25">
        <f t="shared" si="19"/>
        <v>0.7487678506069094</v>
      </c>
      <c r="W99" s="25">
        <f t="shared" si="17"/>
        <v>1.2115984637652255</v>
      </c>
      <c r="X99" s="25">
        <f t="shared" si="20"/>
        <v>0.5594562091503269</v>
      </c>
      <c r="Y99" s="25">
        <f t="shared" si="18"/>
        <v>1.3579034202677838</v>
      </c>
      <c r="Z99" s="50">
        <v>1904</v>
      </c>
    </row>
    <row r="100" spans="1:26" ht="15">
      <c r="A100" s="40">
        <v>1905</v>
      </c>
      <c r="B100">
        <v>9.72</v>
      </c>
      <c r="C100">
        <v>7.61</v>
      </c>
      <c r="D100">
        <v>3.85</v>
      </c>
      <c r="E100">
        <v>7.41</v>
      </c>
      <c r="F100">
        <v>5.36</v>
      </c>
      <c r="H100" s="15">
        <v>7.523</v>
      </c>
      <c r="I100" s="15">
        <v>5.89</v>
      </c>
      <c r="J100" s="15">
        <v>0.03</v>
      </c>
      <c r="K100" s="15">
        <v>5.735</v>
      </c>
      <c r="L100" s="15">
        <v>4.149</v>
      </c>
      <c r="M100" s="40">
        <v>1905</v>
      </c>
      <c r="N100" s="12">
        <v>23.26</v>
      </c>
      <c r="O100" s="18">
        <f t="shared" si="11"/>
        <v>167.34375</v>
      </c>
      <c r="Q100" s="25">
        <f t="shared" si="12"/>
        <v>1.045661878618114</v>
      </c>
      <c r="R100" s="25">
        <f t="shared" si="13"/>
        <v>1.4523081647473806</v>
      </c>
      <c r="S100" s="25">
        <f t="shared" si="14"/>
        <v>0.818682502334267</v>
      </c>
      <c r="T100" s="25">
        <f t="shared" si="15"/>
        <v>1.1370590310198152</v>
      </c>
      <c r="U100" s="28">
        <f t="shared" si="16"/>
        <v>1.7208214962121213</v>
      </c>
      <c r="V100" s="25">
        <f t="shared" si="19"/>
        <v>0.7971382259570496</v>
      </c>
      <c r="W100" s="25">
        <f t="shared" si="17"/>
        <v>1.2898676795421515</v>
      </c>
      <c r="X100" s="25">
        <f t="shared" si="20"/>
        <v>0.5766916302521009</v>
      </c>
      <c r="Y100" s="25">
        <f t="shared" si="18"/>
        <v>1.3997369666313129</v>
      </c>
      <c r="Z100" s="50">
        <v>1905</v>
      </c>
    </row>
    <row r="101" spans="1:26" ht="15">
      <c r="A101" s="40">
        <v>1906</v>
      </c>
      <c r="B101">
        <v>9.62</v>
      </c>
      <c r="C101">
        <v>7.14</v>
      </c>
      <c r="D101">
        <v>4</v>
      </c>
      <c r="E101">
        <v>7.09</v>
      </c>
      <c r="F101">
        <v>5.22</v>
      </c>
      <c r="H101" s="15">
        <v>7.468</v>
      </c>
      <c r="I101" s="15">
        <v>5.526</v>
      </c>
      <c r="J101" s="15">
        <v>0.031</v>
      </c>
      <c r="K101" s="15">
        <v>5.428</v>
      </c>
      <c r="L101" s="15">
        <v>4.04</v>
      </c>
      <c r="M101" s="40">
        <v>1906</v>
      </c>
      <c r="N101" s="12">
        <v>23.26</v>
      </c>
      <c r="O101" s="18">
        <f t="shared" si="11"/>
        <v>167.34375</v>
      </c>
      <c r="Q101" s="25">
        <f t="shared" si="12"/>
        <v>1.0380171353874883</v>
      </c>
      <c r="R101" s="25">
        <f t="shared" si="13"/>
        <v>1.441690465815956</v>
      </c>
      <c r="S101" s="25">
        <f t="shared" si="14"/>
        <v>0.7680882016806723</v>
      </c>
      <c r="T101" s="25">
        <f t="shared" si="15"/>
        <v>1.0667891690009337</v>
      </c>
      <c r="U101" s="28">
        <f t="shared" si="16"/>
        <v>1.7781822127525255</v>
      </c>
      <c r="V101" s="25">
        <f t="shared" si="19"/>
        <v>0.7544666591970122</v>
      </c>
      <c r="W101" s="25">
        <f t="shared" si="17"/>
        <v>1.2208198368883691</v>
      </c>
      <c r="X101" s="25">
        <f t="shared" si="20"/>
        <v>0.5615411391223156</v>
      </c>
      <c r="Y101" s="25">
        <f t="shared" si="18"/>
        <v>1.3629639299085332</v>
      </c>
      <c r="Z101" s="50">
        <v>1906</v>
      </c>
    </row>
    <row r="102" spans="1:26" ht="15">
      <c r="A102" s="40">
        <v>1907</v>
      </c>
      <c r="B102">
        <v>12.63</v>
      </c>
      <c r="C102">
        <v>9.58</v>
      </c>
      <c r="D102">
        <v>4.4</v>
      </c>
      <c r="E102">
        <v>8.25</v>
      </c>
      <c r="F102">
        <v>6.35</v>
      </c>
      <c r="H102" s="15">
        <v>9.886</v>
      </c>
      <c r="I102" s="15">
        <v>7.415</v>
      </c>
      <c r="J102" s="15">
        <v>0.034</v>
      </c>
      <c r="K102" s="15">
        <v>6.385</v>
      </c>
      <c r="L102" s="15">
        <v>4.915</v>
      </c>
      <c r="M102" s="40">
        <v>1907</v>
      </c>
      <c r="N102" s="12">
        <v>23.26</v>
      </c>
      <c r="O102" s="18">
        <f t="shared" si="11"/>
        <v>167.34375</v>
      </c>
      <c r="Q102" s="25">
        <f t="shared" si="12"/>
        <v>1.3741078468720822</v>
      </c>
      <c r="R102" s="25">
        <f t="shared" si="13"/>
        <v>1.9084831206556698</v>
      </c>
      <c r="S102" s="25">
        <f t="shared" si="14"/>
        <v>1.0306503828197946</v>
      </c>
      <c r="T102" s="25">
        <f t="shared" si="15"/>
        <v>1.4314588650274926</v>
      </c>
      <c r="U102" s="28">
        <f t="shared" si="16"/>
        <v>1.9502643623737377</v>
      </c>
      <c r="V102" s="25">
        <f t="shared" si="19"/>
        <v>0.8874851914098975</v>
      </c>
      <c r="W102" s="25">
        <f t="shared" si="17"/>
        <v>1.4360601802749149</v>
      </c>
      <c r="X102" s="25">
        <f t="shared" si="20"/>
        <v>0.6831620541549953</v>
      </c>
      <c r="Y102" s="25">
        <f t="shared" si="18"/>
        <v>1.6581603256189208</v>
      </c>
      <c r="Z102" s="50">
        <v>1907</v>
      </c>
    </row>
    <row r="103" spans="1:26" ht="15">
      <c r="A103" s="40">
        <v>1908</v>
      </c>
      <c r="B103">
        <v>13.6</v>
      </c>
      <c r="C103">
        <v>10.11</v>
      </c>
      <c r="D103">
        <v>4.95</v>
      </c>
      <c r="E103">
        <v>7.9</v>
      </c>
      <c r="F103">
        <v>5.78</v>
      </c>
      <c r="H103" s="15">
        <v>10.526</v>
      </c>
      <c r="I103" s="15">
        <v>7.825</v>
      </c>
      <c r="J103" s="15">
        <v>0.038</v>
      </c>
      <c r="K103" s="15">
        <v>6.038</v>
      </c>
      <c r="L103" s="15">
        <v>4.474</v>
      </c>
      <c r="M103" s="40">
        <v>1908</v>
      </c>
      <c r="N103" s="12">
        <v>23.26</v>
      </c>
      <c r="O103" s="18">
        <f t="shared" si="11"/>
        <v>167.34375</v>
      </c>
      <c r="Q103" s="25">
        <f t="shared" si="12"/>
        <v>1.4630648590102708</v>
      </c>
      <c r="R103" s="25">
        <f t="shared" si="13"/>
        <v>2.032034526403154</v>
      </c>
      <c r="S103" s="25">
        <f t="shared" si="14"/>
        <v>1.0876384687208216</v>
      </c>
      <c r="T103" s="25">
        <f t="shared" si="15"/>
        <v>1.5106089843344745</v>
      </c>
      <c r="U103" s="28">
        <f t="shared" si="16"/>
        <v>2.179707228535354</v>
      </c>
      <c r="V103" s="25">
        <f t="shared" si="19"/>
        <v>0.8392538113912232</v>
      </c>
      <c r="W103" s="25">
        <f t="shared" si="17"/>
        <v>1.358015876037578</v>
      </c>
      <c r="X103" s="25">
        <f t="shared" si="20"/>
        <v>0.6218651129785249</v>
      </c>
      <c r="Y103" s="25">
        <f t="shared" si="18"/>
        <v>1.5093813421808857</v>
      </c>
      <c r="Z103" s="50">
        <v>1908</v>
      </c>
    </row>
    <row r="104" spans="1:26" ht="15">
      <c r="A104" s="40">
        <v>1909</v>
      </c>
      <c r="B104">
        <v>13.03</v>
      </c>
      <c r="C104">
        <v>9</v>
      </c>
      <c r="D104">
        <v>4.2</v>
      </c>
      <c r="E104">
        <v>7.4</v>
      </c>
      <c r="F104">
        <v>5.83</v>
      </c>
      <c r="H104" s="15">
        <v>10.085</v>
      </c>
      <c r="I104" s="15">
        <v>6.966</v>
      </c>
      <c r="J104" s="15">
        <v>0.032</v>
      </c>
      <c r="K104" s="15">
        <v>5.728</v>
      </c>
      <c r="L104" s="15">
        <v>4.512</v>
      </c>
      <c r="M104" s="40">
        <v>1909</v>
      </c>
      <c r="N104" s="12">
        <v>23.26</v>
      </c>
      <c r="O104" s="18">
        <f t="shared" si="11"/>
        <v>167.34375</v>
      </c>
      <c r="Q104" s="25">
        <f t="shared" si="12"/>
        <v>1.4017679178338003</v>
      </c>
      <c r="R104" s="25">
        <f t="shared" si="13"/>
        <v>1.9468998858802782</v>
      </c>
      <c r="S104" s="25">
        <f t="shared" si="14"/>
        <v>0.9682414789915967</v>
      </c>
      <c r="T104" s="25">
        <f t="shared" si="15"/>
        <v>1.3447798319327733</v>
      </c>
      <c r="U104" s="28">
        <f t="shared" si="16"/>
        <v>1.8355429292929297</v>
      </c>
      <c r="V104" s="25">
        <f t="shared" si="19"/>
        <v>0.7961652586367881</v>
      </c>
      <c r="W104" s="25">
        <f t="shared" si="17"/>
        <v>1.2882932987650293</v>
      </c>
      <c r="X104" s="25">
        <f t="shared" si="20"/>
        <v>0.6271469355742296</v>
      </c>
      <c r="Y104" s="25">
        <f t="shared" si="18"/>
        <v>1.5222012999374506</v>
      </c>
      <c r="Z104" s="50">
        <v>1909</v>
      </c>
    </row>
    <row r="105" spans="1:26" ht="15">
      <c r="A105" s="40">
        <v>1910</v>
      </c>
      <c r="B105">
        <v>11.44</v>
      </c>
      <c r="C105">
        <v>7.42</v>
      </c>
      <c r="D105">
        <v>4.25</v>
      </c>
      <c r="E105">
        <v>6.92</v>
      </c>
      <c r="F105">
        <v>5.19</v>
      </c>
      <c r="H105" s="15">
        <v>8.854</v>
      </c>
      <c r="I105" s="15">
        <v>5.743</v>
      </c>
      <c r="J105" s="15">
        <v>0.033</v>
      </c>
      <c r="K105" s="15">
        <v>5.356</v>
      </c>
      <c r="L105" s="15">
        <v>4.017</v>
      </c>
      <c r="M105" s="40">
        <v>1910</v>
      </c>
      <c r="N105" s="12">
        <v>23.26</v>
      </c>
      <c r="O105" s="18">
        <f t="shared" si="11"/>
        <v>167.34375</v>
      </c>
      <c r="Q105" s="25">
        <f t="shared" si="12"/>
        <v>1.230664664799253</v>
      </c>
      <c r="R105" s="25">
        <f t="shared" si="13"/>
        <v>1.7092564788878515</v>
      </c>
      <c r="S105" s="25">
        <f t="shared" si="14"/>
        <v>0.798250188608777</v>
      </c>
      <c r="T105" s="25">
        <f t="shared" si="15"/>
        <v>1.1086808175121903</v>
      </c>
      <c r="U105" s="28">
        <f t="shared" si="16"/>
        <v>1.8929036458333335</v>
      </c>
      <c r="V105" s="25">
        <f t="shared" si="19"/>
        <v>0.744458995331466</v>
      </c>
      <c r="W105" s="25">
        <f t="shared" si="17"/>
        <v>1.2046262060379709</v>
      </c>
      <c r="X105" s="25">
        <f t="shared" si="20"/>
        <v>0.5583442464985995</v>
      </c>
      <c r="Y105" s="25">
        <f t="shared" si="18"/>
        <v>1.3552044817927174</v>
      </c>
      <c r="Z105" s="50">
        <v>1910</v>
      </c>
    </row>
    <row r="106" spans="1:26" ht="15">
      <c r="A106" s="40">
        <v>1911</v>
      </c>
      <c r="B106">
        <v>11.06</v>
      </c>
      <c r="C106">
        <v>7.65</v>
      </c>
      <c r="D106">
        <v>4.25</v>
      </c>
      <c r="E106">
        <v>7.57</v>
      </c>
      <c r="F106">
        <v>5.62</v>
      </c>
      <c r="H106" s="15">
        <v>8.56</v>
      </c>
      <c r="I106" s="15">
        <v>5.921</v>
      </c>
      <c r="J106" s="15">
        <v>0.033</v>
      </c>
      <c r="K106" s="15">
        <v>5.859</v>
      </c>
      <c r="L106" s="15">
        <v>4.349</v>
      </c>
      <c r="M106" s="40">
        <v>1911</v>
      </c>
      <c r="N106" s="12">
        <v>23.26</v>
      </c>
      <c r="O106" s="18">
        <f t="shared" si="11"/>
        <v>167.34375</v>
      </c>
      <c r="Q106" s="25">
        <f t="shared" si="12"/>
        <v>1.1898000373482729</v>
      </c>
      <c r="R106" s="25">
        <f t="shared" si="13"/>
        <v>1.6525000518726012</v>
      </c>
      <c r="S106" s="25">
        <f t="shared" si="14"/>
        <v>0.8229913576097106</v>
      </c>
      <c r="T106" s="25">
        <f t="shared" si="15"/>
        <v>1.1430435522357092</v>
      </c>
      <c r="U106" s="28">
        <f t="shared" si="16"/>
        <v>1.8929036458333335</v>
      </c>
      <c r="V106" s="25">
        <f t="shared" si="19"/>
        <v>0.8143736470588235</v>
      </c>
      <c r="W106" s="25">
        <f t="shared" si="17"/>
        <v>1.3177567104511707</v>
      </c>
      <c r="X106" s="25">
        <f t="shared" si="20"/>
        <v>0.6044906965452849</v>
      </c>
      <c r="Y106" s="25">
        <f t="shared" si="18"/>
        <v>1.467210428507973</v>
      </c>
      <c r="Z106" s="50">
        <v>1911</v>
      </c>
    </row>
    <row r="107" spans="1:26" ht="15">
      <c r="A107" s="40">
        <v>1912</v>
      </c>
      <c r="B107">
        <v>12.35</v>
      </c>
      <c r="C107">
        <v>8.91</v>
      </c>
      <c r="D107">
        <v>4.5</v>
      </c>
      <c r="E107">
        <v>9.33</v>
      </c>
      <c r="F107">
        <v>6.76</v>
      </c>
      <c r="H107" s="15">
        <v>9.559</v>
      </c>
      <c r="I107" s="15">
        <v>6.896</v>
      </c>
      <c r="J107" s="15">
        <v>0.035</v>
      </c>
      <c r="K107" s="15">
        <v>7.221</v>
      </c>
      <c r="L107" s="15">
        <v>5.249</v>
      </c>
      <c r="M107" s="40">
        <v>1912</v>
      </c>
      <c r="N107" s="12">
        <v>23.26</v>
      </c>
      <c r="O107" s="18">
        <f t="shared" si="11"/>
        <v>167.34375</v>
      </c>
      <c r="Q107" s="25">
        <f t="shared" si="12"/>
        <v>1.3286563734827264</v>
      </c>
      <c r="R107" s="25">
        <f t="shared" si="13"/>
        <v>1.8453560742815645</v>
      </c>
      <c r="S107" s="25">
        <f t="shared" si="14"/>
        <v>0.9585118057889822</v>
      </c>
      <c r="T107" s="25">
        <f t="shared" si="15"/>
        <v>1.331266396929142</v>
      </c>
      <c r="U107" s="28">
        <f t="shared" si="16"/>
        <v>2.007625078914142</v>
      </c>
      <c r="V107" s="25">
        <f t="shared" si="19"/>
        <v>1.0036852885154062</v>
      </c>
      <c r="W107" s="25">
        <f t="shared" si="17"/>
        <v>1.6240862273712073</v>
      </c>
      <c r="X107" s="25">
        <f t="shared" si="20"/>
        <v>0.7295864948646125</v>
      </c>
      <c r="Y107" s="25">
        <f t="shared" si="18"/>
        <v>1.770841006952943</v>
      </c>
      <c r="Z107" s="50">
        <v>1912</v>
      </c>
    </row>
    <row r="108" spans="1:26" ht="15">
      <c r="A108" s="40">
        <v>1913</v>
      </c>
      <c r="B108">
        <v>12.1</v>
      </c>
      <c r="C108">
        <v>8.42</v>
      </c>
      <c r="D108">
        <v>4.25</v>
      </c>
      <c r="E108">
        <v>8.33</v>
      </c>
      <c r="F108">
        <v>6.14</v>
      </c>
      <c r="H108" s="15">
        <v>9.365</v>
      </c>
      <c r="I108" s="15">
        <v>6.517</v>
      </c>
      <c r="J108" s="15">
        <v>0.033</v>
      </c>
      <c r="K108" s="15">
        <v>6.448</v>
      </c>
      <c r="L108" s="15">
        <v>4.769</v>
      </c>
      <c r="M108" s="40">
        <v>1913</v>
      </c>
      <c r="N108" s="12">
        <v>23.26</v>
      </c>
      <c r="O108" s="18">
        <f t="shared" si="11"/>
        <v>167.34375</v>
      </c>
      <c r="Q108" s="25">
        <f t="shared" si="12"/>
        <v>1.3016912791783382</v>
      </c>
      <c r="R108" s="25">
        <f t="shared" si="13"/>
        <v>1.8079045544143586</v>
      </c>
      <c r="S108" s="25">
        <f t="shared" si="14"/>
        <v>0.9058325751633989</v>
      </c>
      <c r="T108" s="25">
        <f t="shared" si="15"/>
        <v>1.2581007988380541</v>
      </c>
      <c r="U108" s="28">
        <f t="shared" si="16"/>
        <v>1.8929036458333335</v>
      </c>
      <c r="V108" s="25">
        <f t="shared" si="19"/>
        <v>0.8962418972922505</v>
      </c>
      <c r="W108" s="25">
        <f t="shared" si="17"/>
        <v>1.4502296072690137</v>
      </c>
      <c r="X108" s="25">
        <f t="shared" si="20"/>
        <v>0.6628687357609712</v>
      </c>
      <c r="Y108" s="25">
        <f t="shared" si="18"/>
        <v>1.6089046984489592</v>
      </c>
      <c r="Z108" s="50">
        <v>1913</v>
      </c>
    </row>
    <row r="109" spans="1:26" ht="15">
      <c r="A109" s="41">
        <v>1914</v>
      </c>
      <c r="B109">
        <v>11.63</v>
      </c>
      <c r="C109">
        <v>8.93</v>
      </c>
      <c r="D109">
        <v>5.1</v>
      </c>
      <c r="E109">
        <v>7.12</v>
      </c>
      <c r="F109">
        <v>6.56</v>
      </c>
      <c r="H109" s="15">
        <v>9.002</v>
      </c>
      <c r="I109" s="15">
        <v>6.912</v>
      </c>
      <c r="J109" s="15">
        <v>0.039</v>
      </c>
      <c r="K109" s="15">
        <v>5.511</v>
      </c>
      <c r="L109" s="15">
        <v>5.078</v>
      </c>
      <c r="M109" s="41">
        <v>1914</v>
      </c>
      <c r="N109" s="12">
        <v>23.26</v>
      </c>
      <c r="O109" s="18">
        <f t="shared" si="11"/>
        <v>167.34375</v>
      </c>
      <c r="Q109" s="25">
        <f t="shared" si="12"/>
        <v>1.2512359738562093</v>
      </c>
      <c r="R109" s="25">
        <f t="shared" si="13"/>
        <v>1.7378277414669574</v>
      </c>
      <c r="S109" s="25">
        <f t="shared" si="14"/>
        <v>0.960735731092437</v>
      </c>
      <c r="T109" s="25">
        <f t="shared" si="15"/>
        <v>1.3343551820728292</v>
      </c>
      <c r="U109" s="28">
        <f t="shared" si="16"/>
        <v>2.237067945075758</v>
      </c>
      <c r="V109" s="25">
        <f t="shared" si="19"/>
        <v>0.7660032717086835</v>
      </c>
      <c r="W109" s="25">
        <f t="shared" si="17"/>
        <v>1.2394874946742451</v>
      </c>
      <c r="X109" s="25">
        <f t="shared" si="20"/>
        <v>0.7058182931839403</v>
      </c>
      <c r="Y109" s="25">
        <f t="shared" si="18"/>
        <v>1.7131511970483988</v>
      </c>
      <c r="Z109" s="51">
        <v>1914</v>
      </c>
    </row>
    <row r="110" spans="14:21" ht="15">
      <c r="N110" s="12"/>
      <c r="U110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zoomScale="125" zoomScaleNormal="125" workbookViewId="0" topLeftCell="A1">
      <pane ySplit="5720" topLeftCell="BM36" activePane="topLeft" state="split"/>
      <selection pane="topLeft" activeCell="N8" sqref="N8:O8"/>
      <selection pane="bottomLeft" activeCell="O45" sqref="O45"/>
    </sheetView>
  </sheetViews>
  <sheetFormatPr defaultColWidth="11.421875" defaultRowHeight="12.75"/>
  <cols>
    <col min="1" max="4" width="8.8515625" style="3" customWidth="1"/>
    <col min="5" max="5" width="5.421875" style="3" customWidth="1"/>
    <col min="6" max="8" width="11.140625" style="25" customWidth="1"/>
    <col min="9" max="9" width="5.28125" style="3" customWidth="1"/>
    <col min="10" max="12" width="8.8515625" style="3" customWidth="1"/>
    <col min="13" max="13" width="4.7109375" style="3" customWidth="1"/>
    <col min="14" max="16" width="8.8515625" style="3" customWidth="1"/>
    <col min="17" max="17" width="4.421875" style="3" customWidth="1"/>
    <col min="18" max="19" width="9.8515625" style="3" customWidth="1"/>
    <col min="20" max="16384" width="8.8515625" style="3" customWidth="1"/>
  </cols>
  <sheetData>
    <row r="1" spans="1:11" ht="15">
      <c r="A1" s="2" t="s">
        <v>41</v>
      </c>
      <c r="K1" s="3" t="s">
        <v>62</v>
      </c>
    </row>
    <row r="2" ht="15">
      <c r="A2" s="3" t="s">
        <v>191</v>
      </c>
    </row>
    <row r="4" spans="1:18" ht="15">
      <c r="A4" s="3" t="s">
        <v>52</v>
      </c>
      <c r="R4" s="3" t="s">
        <v>60</v>
      </c>
    </row>
    <row r="5" spans="1:19" ht="15">
      <c r="A5" s="3" t="s">
        <v>204</v>
      </c>
      <c r="R5" s="3" t="s">
        <v>0</v>
      </c>
      <c r="S5" s="3" t="s">
        <v>0</v>
      </c>
    </row>
    <row r="6" spans="1:20" ht="15">
      <c r="A6" s="3" t="s">
        <v>206</v>
      </c>
      <c r="R6" s="3" t="s">
        <v>1</v>
      </c>
      <c r="S6" s="3" t="s">
        <v>2</v>
      </c>
      <c r="T6" s="24" t="s">
        <v>149</v>
      </c>
    </row>
    <row r="7" spans="10:20" ht="15">
      <c r="J7" s="11" t="s">
        <v>53</v>
      </c>
      <c r="R7" s="3">
        <v>0.73</v>
      </c>
      <c r="S7" s="3">
        <v>0.61</v>
      </c>
      <c r="T7" s="3">
        <v>0.772</v>
      </c>
    </row>
    <row r="8" spans="6:20" ht="15">
      <c r="F8" s="23" t="s">
        <v>108</v>
      </c>
      <c r="G8" s="23"/>
      <c r="H8" s="23"/>
      <c r="J8" s="11" t="s">
        <v>54</v>
      </c>
      <c r="K8" s="3" t="s">
        <v>183</v>
      </c>
      <c r="N8" s="31" t="s">
        <v>89</v>
      </c>
      <c r="O8" s="31"/>
      <c r="P8" s="31"/>
      <c r="R8" s="31" t="s">
        <v>90</v>
      </c>
      <c r="S8" s="31"/>
      <c r="T8" s="31"/>
    </row>
    <row r="9" spans="2:20" ht="15">
      <c r="B9" s="24" t="s">
        <v>46</v>
      </c>
      <c r="C9" s="24" t="s">
        <v>48</v>
      </c>
      <c r="D9" s="24" t="s">
        <v>205</v>
      </c>
      <c r="E9" s="24"/>
      <c r="F9" s="28" t="s">
        <v>46</v>
      </c>
      <c r="G9" s="28" t="s">
        <v>48</v>
      </c>
      <c r="H9" s="28" t="s">
        <v>205</v>
      </c>
      <c r="J9" s="11" t="s">
        <v>55</v>
      </c>
      <c r="K9" s="3" t="s">
        <v>184</v>
      </c>
      <c r="N9" s="24" t="s">
        <v>46</v>
      </c>
      <c r="O9" s="24" t="s">
        <v>48</v>
      </c>
      <c r="P9" s="24" t="s">
        <v>205</v>
      </c>
      <c r="Q9" s="24"/>
      <c r="R9" s="28" t="s">
        <v>46</v>
      </c>
      <c r="S9" s="28" t="s">
        <v>48</v>
      </c>
      <c r="T9" s="28" t="s">
        <v>205</v>
      </c>
    </row>
    <row r="10" spans="2:20" s="8" customFormat="1" ht="15">
      <c r="B10" s="45" t="s">
        <v>47</v>
      </c>
      <c r="C10" s="45" t="s">
        <v>47</v>
      </c>
      <c r="D10" s="45" t="s">
        <v>47</v>
      </c>
      <c r="E10" s="45"/>
      <c r="F10" s="43" t="s">
        <v>26</v>
      </c>
      <c r="G10" s="43" t="s">
        <v>26</v>
      </c>
      <c r="H10" s="43" t="s">
        <v>26</v>
      </c>
      <c r="J10" s="11" t="s">
        <v>56</v>
      </c>
      <c r="K10" s="3" t="s">
        <v>61</v>
      </c>
      <c r="N10" s="28" t="s">
        <v>187</v>
      </c>
      <c r="O10" s="28" t="s">
        <v>187</v>
      </c>
      <c r="P10" s="28" t="s">
        <v>187</v>
      </c>
      <c r="R10" s="28" t="s">
        <v>190</v>
      </c>
      <c r="S10" s="28" t="s">
        <v>190</v>
      </c>
      <c r="T10" s="28" t="s">
        <v>190</v>
      </c>
    </row>
    <row r="11" spans="1:20" ht="15">
      <c r="A11" s="39">
        <v>1816</v>
      </c>
      <c r="B11" s="3">
        <v>22.5</v>
      </c>
      <c r="D11" s="3">
        <v>27.4</v>
      </c>
      <c r="F11" s="25">
        <v>4.658</v>
      </c>
      <c r="H11" s="25">
        <v>4.94</v>
      </c>
      <c r="J11" s="12">
        <v>15.3</v>
      </c>
      <c r="K11" s="3">
        <v>125</v>
      </c>
      <c r="L11" s="39">
        <v>1816</v>
      </c>
      <c r="N11" s="25">
        <f>F11*$J11/$K11</f>
        <v>0.5701392000000001</v>
      </c>
      <c r="O11" s="25"/>
      <c r="P11" s="25">
        <f>H11*$J11/$K11</f>
        <v>0.6046560000000001</v>
      </c>
      <c r="R11" s="25">
        <f>N11/0.73</f>
        <v>0.7810126027397262</v>
      </c>
      <c r="S11" s="25"/>
      <c r="T11" s="25">
        <f>P11/0.772</f>
        <v>0.7832331606217617</v>
      </c>
    </row>
    <row r="12" spans="1:20" ht="15">
      <c r="A12" s="40">
        <v>1817</v>
      </c>
      <c r="B12" s="3">
        <v>23.75</v>
      </c>
      <c r="D12" s="3">
        <v>30.8</v>
      </c>
      <c r="F12" s="25">
        <v>4.268</v>
      </c>
      <c r="H12" s="25">
        <v>5.537</v>
      </c>
      <c r="J12" s="12">
        <v>15.36</v>
      </c>
      <c r="K12" s="3">
        <v>125</v>
      </c>
      <c r="L12" s="40">
        <v>1817</v>
      </c>
      <c r="N12" s="25">
        <f aca="true" t="shared" si="0" ref="N12:N75">F12*$J12/$K12</f>
        <v>0.52445184</v>
      </c>
      <c r="O12" s="25"/>
      <c r="P12" s="25">
        <f aca="true" t="shared" si="1" ref="P12:P75">H12*$J12/$K12</f>
        <v>0.6803865599999999</v>
      </c>
      <c r="R12" s="25">
        <f aca="true" t="shared" si="2" ref="R12:R75">N12/0.73</f>
        <v>0.7184271780821918</v>
      </c>
      <c r="S12" s="25"/>
      <c r="T12" s="25">
        <f aca="true" t="shared" si="3" ref="T12:T75">P12/0.772</f>
        <v>0.8813297409326423</v>
      </c>
    </row>
    <row r="13" spans="1:20" ht="15">
      <c r="A13" s="40">
        <v>1818</v>
      </c>
      <c r="B13" s="3">
        <v>22.25</v>
      </c>
      <c r="D13" s="3">
        <v>29.5</v>
      </c>
      <c r="F13" s="25">
        <v>3.998</v>
      </c>
      <c r="H13" s="25">
        <v>5.301</v>
      </c>
      <c r="J13" s="12">
        <v>15.19</v>
      </c>
      <c r="K13" s="3">
        <v>125</v>
      </c>
      <c r="L13" s="40">
        <v>1818</v>
      </c>
      <c r="N13" s="25">
        <f t="shared" si="0"/>
        <v>0.48583696000000004</v>
      </c>
      <c r="O13" s="25"/>
      <c r="P13" s="25">
        <f t="shared" si="1"/>
        <v>0.64417752</v>
      </c>
      <c r="R13" s="25">
        <f t="shared" si="2"/>
        <v>0.6655300821917809</v>
      </c>
      <c r="S13" s="25"/>
      <c r="T13" s="25">
        <f t="shared" si="3"/>
        <v>0.8344268393782382</v>
      </c>
    </row>
    <row r="14" spans="1:20" ht="15">
      <c r="A14" s="40">
        <v>1819</v>
      </c>
      <c r="B14" s="3">
        <v>16.04</v>
      </c>
      <c r="C14" s="3">
        <v>5.39</v>
      </c>
      <c r="D14" s="3">
        <v>31.75</v>
      </c>
      <c r="F14" s="25">
        <v>2.868</v>
      </c>
      <c r="G14" s="25">
        <v>0.964</v>
      </c>
      <c r="H14" s="25">
        <v>5.704</v>
      </c>
      <c r="J14" s="12">
        <v>15.6</v>
      </c>
      <c r="K14" s="3">
        <v>125</v>
      </c>
      <c r="L14" s="40">
        <v>1819</v>
      </c>
      <c r="N14" s="25">
        <f t="shared" si="0"/>
        <v>0.3579264</v>
      </c>
      <c r="O14" s="25">
        <f aca="true" t="shared" si="4" ref="O14:O75">G14*$J14/$K14</f>
        <v>0.12030719999999999</v>
      </c>
      <c r="P14" s="25">
        <f t="shared" si="1"/>
        <v>0.7118592</v>
      </c>
      <c r="R14" s="25">
        <f t="shared" si="2"/>
        <v>0.4903101369863013</v>
      </c>
      <c r="S14" s="25">
        <f aca="true" t="shared" si="5" ref="S14:S75">O14/0.61</f>
        <v>0.19722491803278688</v>
      </c>
      <c r="T14" s="25">
        <f t="shared" si="3"/>
        <v>0.9220974093264249</v>
      </c>
    </row>
    <row r="15" spans="1:20" ht="15">
      <c r="A15" s="40">
        <v>1820</v>
      </c>
      <c r="B15" s="3">
        <v>14.7</v>
      </c>
      <c r="C15" s="3">
        <v>3.89</v>
      </c>
      <c r="D15" s="3">
        <v>28.72</v>
      </c>
      <c r="F15" s="25">
        <v>2.611</v>
      </c>
      <c r="G15" s="25">
        <v>0.691</v>
      </c>
      <c r="H15" s="25">
        <v>4.973</v>
      </c>
      <c r="J15" s="12">
        <v>15.54</v>
      </c>
      <c r="K15" s="3">
        <v>125</v>
      </c>
      <c r="L15" s="40">
        <v>1820</v>
      </c>
      <c r="N15" s="25">
        <f t="shared" si="0"/>
        <v>0.32459952</v>
      </c>
      <c r="O15" s="25">
        <f t="shared" si="4"/>
        <v>0.08590511999999999</v>
      </c>
      <c r="P15" s="25">
        <f t="shared" si="1"/>
        <v>0.6182433599999999</v>
      </c>
      <c r="R15" s="25">
        <f t="shared" si="2"/>
        <v>0.44465687671232873</v>
      </c>
      <c r="S15" s="25">
        <f t="shared" si="5"/>
        <v>0.14082806557377048</v>
      </c>
      <c r="T15" s="25">
        <f t="shared" si="3"/>
        <v>0.8008333678756475</v>
      </c>
    </row>
    <row r="16" spans="1:20" ht="15">
      <c r="A16" s="40">
        <v>1821</v>
      </c>
      <c r="B16" s="3">
        <v>11.07</v>
      </c>
      <c r="C16" s="3">
        <v>4.59</v>
      </c>
      <c r="D16" s="3">
        <v>28.33</v>
      </c>
      <c r="F16" s="25">
        <v>1.963</v>
      </c>
      <c r="G16" s="25">
        <v>0.814</v>
      </c>
      <c r="H16" s="25">
        <v>5.077</v>
      </c>
      <c r="J16" s="12">
        <v>15.56</v>
      </c>
      <c r="K16" s="3">
        <v>125</v>
      </c>
      <c r="L16" s="40">
        <v>1821</v>
      </c>
      <c r="N16" s="25">
        <f t="shared" si="0"/>
        <v>0.24435424</v>
      </c>
      <c r="O16" s="25">
        <f t="shared" si="4"/>
        <v>0.10132672</v>
      </c>
      <c r="P16" s="25">
        <f t="shared" si="1"/>
        <v>0.63198496</v>
      </c>
      <c r="R16" s="25">
        <f t="shared" si="2"/>
        <v>0.3347318356164384</v>
      </c>
      <c r="S16" s="25">
        <f t="shared" si="5"/>
        <v>0.16610937704918033</v>
      </c>
      <c r="T16" s="25">
        <f t="shared" si="3"/>
        <v>0.8186333678756477</v>
      </c>
    </row>
    <row r="17" spans="1:20" ht="15">
      <c r="A17" s="40">
        <v>1822</v>
      </c>
      <c r="B17" s="3">
        <v>17.06</v>
      </c>
      <c r="C17" s="3">
        <v>5.85</v>
      </c>
      <c r="D17" s="3">
        <v>38.55</v>
      </c>
      <c r="F17" s="25">
        <v>3.045</v>
      </c>
      <c r="G17" s="25">
        <v>1.044</v>
      </c>
      <c r="H17" s="25">
        <v>6.881</v>
      </c>
      <c r="J17" s="12">
        <v>15.63</v>
      </c>
      <c r="K17" s="3">
        <v>125</v>
      </c>
      <c r="L17" s="40">
        <v>1822</v>
      </c>
      <c r="N17" s="25">
        <f t="shared" si="0"/>
        <v>0.3807468</v>
      </c>
      <c r="O17" s="25">
        <f t="shared" si="4"/>
        <v>0.13054176</v>
      </c>
      <c r="P17" s="25">
        <f t="shared" si="1"/>
        <v>0.86040024</v>
      </c>
      <c r="R17" s="25">
        <f t="shared" si="2"/>
        <v>0.5215709589041096</v>
      </c>
      <c r="S17" s="25">
        <f t="shared" si="5"/>
        <v>0.21400288524590166</v>
      </c>
      <c r="T17" s="25">
        <f t="shared" si="3"/>
        <v>1.1145080829015543</v>
      </c>
    </row>
    <row r="18" spans="1:20" ht="15">
      <c r="A18" s="40">
        <v>1823</v>
      </c>
      <c r="B18" s="3">
        <v>20.42</v>
      </c>
      <c r="C18" s="3">
        <v>5.47</v>
      </c>
      <c r="D18" s="3">
        <v>36.62</v>
      </c>
      <c r="F18" s="25">
        <v>3.627</v>
      </c>
      <c r="G18" s="25">
        <v>0.971</v>
      </c>
      <c r="H18" s="25">
        <v>6.504</v>
      </c>
      <c r="J18" s="12">
        <v>15.54</v>
      </c>
      <c r="K18" s="3">
        <v>125</v>
      </c>
      <c r="L18" s="40">
        <v>1823</v>
      </c>
      <c r="N18" s="25">
        <f t="shared" si="0"/>
        <v>0.4509086399999999</v>
      </c>
      <c r="O18" s="25">
        <f t="shared" si="4"/>
        <v>0.12071471999999998</v>
      </c>
      <c r="P18" s="25">
        <f t="shared" si="1"/>
        <v>0.8085772799999998</v>
      </c>
      <c r="R18" s="25">
        <f t="shared" si="2"/>
        <v>0.6176830684931506</v>
      </c>
      <c r="S18" s="25">
        <f t="shared" si="5"/>
        <v>0.19789298360655735</v>
      </c>
      <c r="T18" s="25">
        <f t="shared" si="3"/>
        <v>1.0473798963730567</v>
      </c>
    </row>
    <row r="19" spans="1:20" ht="15">
      <c r="A19" s="40">
        <v>1824</v>
      </c>
      <c r="B19" s="3">
        <v>7.09</v>
      </c>
      <c r="C19" s="3">
        <v>3.13</v>
      </c>
      <c r="D19" s="3">
        <v>21.5</v>
      </c>
      <c r="F19" s="25">
        <v>1.959</v>
      </c>
      <c r="G19" s="25">
        <v>0.562</v>
      </c>
      <c r="H19" s="25">
        <v>3.864</v>
      </c>
      <c r="J19" s="12">
        <v>15.69</v>
      </c>
      <c r="K19" s="3">
        <v>125</v>
      </c>
      <c r="L19" s="40">
        <v>1824</v>
      </c>
      <c r="N19" s="25">
        <f t="shared" si="0"/>
        <v>0.24589367999999998</v>
      </c>
      <c r="O19" s="25">
        <f t="shared" si="4"/>
        <v>0.07054224</v>
      </c>
      <c r="P19" s="25">
        <f t="shared" si="1"/>
        <v>0.48500928</v>
      </c>
      <c r="R19" s="25">
        <f t="shared" si="2"/>
        <v>0.3368406575342465</v>
      </c>
      <c r="S19" s="25">
        <f t="shared" si="5"/>
        <v>0.11564301639344264</v>
      </c>
      <c r="T19" s="25">
        <f t="shared" si="3"/>
        <v>0.6282503626943005</v>
      </c>
    </row>
    <row r="20" spans="1:20" ht="15">
      <c r="A20" s="40">
        <v>1825</v>
      </c>
      <c r="B20" s="3">
        <v>7.48</v>
      </c>
      <c r="C20" s="3">
        <v>2.9</v>
      </c>
      <c r="D20" s="3">
        <v>20.5</v>
      </c>
      <c r="F20" s="25">
        <v>1.337</v>
      </c>
      <c r="G20" s="25">
        <v>0.518</v>
      </c>
      <c r="H20" s="25">
        <v>3.665</v>
      </c>
      <c r="J20" s="12">
        <v>15.26</v>
      </c>
      <c r="K20" s="3">
        <v>125</v>
      </c>
      <c r="L20" s="40">
        <v>1825</v>
      </c>
      <c r="N20" s="25">
        <f t="shared" si="0"/>
        <v>0.16322096</v>
      </c>
      <c r="O20" s="25">
        <f t="shared" si="4"/>
        <v>0.06323744</v>
      </c>
      <c r="P20" s="25">
        <f t="shared" si="1"/>
        <v>0.4474232</v>
      </c>
      <c r="R20" s="25">
        <f t="shared" si="2"/>
        <v>0.22359035616438355</v>
      </c>
      <c r="S20" s="25">
        <f t="shared" si="5"/>
        <v>0.10366793442622951</v>
      </c>
      <c r="T20" s="25">
        <f t="shared" si="3"/>
        <v>0.5795637305699481</v>
      </c>
    </row>
    <row r="21" spans="1:20" ht="15">
      <c r="A21" s="40">
        <v>1826</v>
      </c>
      <c r="B21" s="3">
        <v>11.62</v>
      </c>
      <c r="C21" s="3">
        <v>3.76</v>
      </c>
      <c r="D21" s="3">
        <v>22.12</v>
      </c>
      <c r="F21" s="25">
        <v>2.078</v>
      </c>
      <c r="G21" s="25">
        <v>0.672</v>
      </c>
      <c r="H21" s="25">
        <v>3.955</v>
      </c>
      <c r="J21" s="12">
        <v>15.43</v>
      </c>
      <c r="K21" s="3">
        <v>125</v>
      </c>
      <c r="L21" s="40">
        <v>1826</v>
      </c>
      <c r="N21" s="25">
        <f t="shared" si="0"/>
        <v>0.25650831999999996</v>
      </c>
      <c r="O21" s="25">
        <f t="shared" si="4"/>
        <v>0.08295168000000001</v>
      </c>
      <c r="P21" s="25">
        <f t="shared" si="1"/>
        <v>0.4882052</v>
      </c>
      <c r="R21" s="25">
        <f t="shared" si="2"/>
        <v>0.35138126027397254</v>
      </c>
      <c r="S21" s="25">
        <f t="shared" si="5"/>
        <v>0.13598636065573774</v>
      </c>
      <c r="T21" s="25">
        <f t="shared" si="3"/>
        <v>0.6323901554404145</v>
      </c>
    </row>
    <row r="22" spans="1:20" ht="15">
      <c r="A22" s="40">
        <v>1827</v>
      </c>
      <c r="B22" s="3">
        <v>18.13</v>
      </c>
      <c r="C22" s="3">
        <v>6.07</v>
      </c>
      <c r="D22" s="3">
        <v>26.69</v>
      </c>
      <c r="F22" s="25">
        <v>3.236</v>
      </c>
      <c r="G22" s="25">
        <v>1.083</v>
      </c>
      <c r="H22" s="25">
        <v>4.764</v>
      </c>
      <c r="J22" s="12">
        <v>15.63</v>
      </c>
      <c r="K22" s="3">
        <v>125</v>
      </c>
      <c r="L22" s="40">
        <v>1827</v>
      </c>
      <c r="N22" s="25">
        <f t="shared" si="0"/>
        <v>0.40462944000000006</v>
      </c>
      <c r="O22" s="25">
        <f t="shared" si="4"/>
        <v>0.13541831999999998</v>
      </c>
      <c r="P22" s="25">
        <f t="shared" si="1"/>
        <v>0.59569056</v>
      </c>
      <c r="R22" s="25">
        <f t="shared" si="2"/>
        <v>0.5542869041095891</v>
      </c>
      <c r="S22" s="25">
        <f t="shared" si="5"/>
        <v>0.22199724590163933</v>
      </c>
      <c r="T22" s="25">
        <f t="shared" si="3"/>
        <v>0.771619896373057</v>
      </c>
    </row>
    <row r="23" spans="1:20" ht="15">
      <c r="A23" s="40">
        <v>1828</v>
      </c>
      <c r="B23" s="3">
        <v>17.69</v>
      </c>
      <c r="C23" s="3">
        <v>4.8</v>
      </c>
      <c r="D23" s="3">
        <v>26.9</v>
      </c>
      <c r="F23" s="25">
        <v>3.149</v>
      </c>
      <c r="G23" s="25">
        <v>0.842</v>
      </c>
      <c r="H23" s="25">
        <v>4.785</v>
      </c>
      <c r="J23" s="12">
        <v>15.51</v>
      </c>
      <c r="K23" s="3">
        <v>125</v>
      </c>
      <c r="L23" s="40">
        <v>1828</v>
      </c>
      <c r="N23" s="25">
        <f t="shared" si="0"/>
        <v>0.39072792</v>
      </c>
      <c r="O23" s="25">
        <f t="shared" si="4"/>
        <v>0.10447535999999999</v>
      </c>
      <c r="P23" s="25">
        <f t="shared" si="1"/>
        <v>0.5937228</v>
      </c>
      <c r="R23" s="25">
        <f t="shared" si="2"/>
        <v>0.5352437260273973</v>
      </c>
      <c r="S23" s="25">
        <f t="shared" si="5"/>
        <v>0.1712710819672131</v>
      </c>
      <c r="T23" s="25">
        <f t="shared" si="3"/>
        <v>0.7690709844559586</v>
      </c>
    </row>
    <row r="24" spans="1:20" ht="15">
      <c r="A24" s="40">
        <v>1829</v>
      </c>
      <c r="B24" s="3">
        <v>9.94</v>
      </c>
      <c r="C24" s="3">
        <v>3.3</v>
      </c>
      <c r="D24" s="3">
        <v>21.16</v>
      </c>
      <c r="F24" s="25">
        <v>1.771</v>
      </c>
      <c r="G24" s="25">
        <v>0.588</v>
      </c>
      <c r="H24" s="25">
        <v>3.771</v>
      </c>
      <c r="J24" s="12">
        <v>15.66</v>
      </c>
      <c r="K24" s="3">
        <v>125</v>
      </c>
      <c r="L24" s="40">
        <v>1829</v>
      </c>
      <c r="N24" s="25">
        <f t="shared" si="0"/>
        <v>0.22187088</v>
      </c>
      <c r="O24" s="25">
        <f t="shared" si="4"/>
        <v>0.07366463999999999</v>
      </c>
      <c r="P24" s="25">
        <f t="shared" si="1"/>
        <v>0.47243088</v>
      </c>
      <c r="R24" s="25">
        <f t="shared" si="2"/>
        <v>0.3039327123287671</v>
      </c>
      <c r="S24" s="25">
        <f t="shared" si="5"/>
        <v>0.12076170491803277</v>
      </c>
      <c r="T24" s="25">
        <f t="shared" si="3"/>
        <v>0.6119570984455959</v>
      </c>
    </row>
    <row r="25" spans="1:20" ht="15">
      <c r="A25" s="40">
        <v>1830</v>
      </c>
      <c r="B25" s="3">
        <v>12.48</v>
      </c>
      <c r="C25" s="3">
        <v>4.3</v>
      </c>
      <c r="D25" s="3">
        <v>24.4</v>
      </c>
      <c r="F25" s="25">
        <v>2.209</v>
      </c>
      <c r="G25" s="25">
        <v>0.761</v>
      </c>
      <c r="H25" s="25">
        <v>4.319</v>
      </c>
      <c r="J25" s="12">
        <v>15.76</v>
      </c>
      <c r="K25" s="3">
        <v>125</v>
      </c>
      <c r="L25" s="40">
        <v>1830</v>
      </c>
      <c r="N25" s="25">
        <f t="shared" si="0"/>
        <v>0.27851072</v>
      </c>
      <c r="O25" s="25">
        <f t="shared" si="4"/>
        <v>0.09594688</v>
      </c>
      <c r="P25" s="25">
        <f t="shared" si="1"/>
        <v>0.54453952</v>
      </c>
      <c r="R25" s="25">
        <f t="shared" si="2"/>
        <v>0.3815215342465753</v>
      </c>
      <c r="S25" s="25">
        <f t="shared" si="5"/>
        <v>0.15728996721311475</v>
      </c>
      <c r="T25" s="25">
        <f t="shared" si="3"/>
        <v>0.7053620725388602</v>
      </c>
    </row>
    <row r="26" spans="1:20" ht="15">
      <c r="A26" s="40">
        <v>1831</v>
      </c>
      <c r="B26" s="3">
        <v>21.59</v>
      </c>
      <c r="C26" s="3">
        <v>7.25</v>
      </c>
      <c r="D26" s="3">
        <v>36.9</v>
      </c>
      <c r="F26" s="25">
        <v>3.809</v>
      </c>
      <c r="G26" s="25">
        <v>1.279</v>
      </c>
      <c r="H26" s="25">
        <v>6.156</v>
      </c>
      <c r="J26" s="12">
        <v>15.47</v>
      </c>
      <c r="K26" s="3">
        <v>125</v>
      </c>
      <c r="L26" s="40">
        <v>1831</v>
      </c>
      <c r="N26" s="25">
        <f t="shared" si="0"/>
        <v>0.47140184000000007</v>
      </c>
      <c r="O26" s="25">
        <f t="shared" si="4"/>
        <v>0.15828904</v>
      </c>
      <c r="P26" s="25">
        <f t="shared" si="1"/>
        <v>0.7618665600000001</v>
      </c>
      <c r="R26" s="25">
        <f t="shared" si="2"/>
        <v>0.6457559452054795</v>
      </c>
      <c r="S26" s="25">
        <f t="shared" si="5"/>
        <v>0.2594902295081967</v>
      </c>
      <c r="T26" s="25">
        <f t="shared" si="3"/>
        <v>0.9868737823834197</v>
      </c>
    </row>
    <row r="27" spans="1:20" ht="15">
      <c r="A27" s="40">
        <v>1832</v>
      </c>
      <c r="B27" s="3">
        <v>13.18</v>
      </c>
      <c r="C27" s="3">
        <v>4.75</v>
      </c>
      <c r="D27" s="3">
        <v>32.87</v>
      </c>
      <c r="F27" s="25">
        <v>2.325</v>
      </c>
      <c r="G27" s="25">
        <v>0.838</v>
      </c>
      <c r="H27" s="25">
        <v>5.747</v>
      </c>
      <c r="J27" s="12">
        <v>15.3</v>
      </c>
      <c r="K27" s="3">
        <v>125</v>
      </c>
      <c r="L27" s="40">
        <v>1832</v>
      </c>
      <c r="N27" s="25">
        <f t="shared" si="0"/>
        <v>0.28458000000000006</v>
      </c>
      <c r="O27" s="25">
        <f t="shared" si="4"/>
        <v>0.1025712</v>
      </c>
      <c r="P27" s="25">
        <f t="shared" si="1"/>
        <v>0.7034328000000001</v>
      </c>
      <c r="R27" s="25">
        <f t="shared" si="2"/>
        <v>0.38983561643835624</v>
      </c>
      <c r="S27" s="25">
        <f t="shared" si="5"/>
        <v>0.1681495081967213</v>
      </c>
      <c r="T27" s="25">
        <f t="shared" si="3"/>
        <v>0.9111823834196892</v>
      </c>
    </row>
    <row r="28" spans="1:20" ht="15">
      <c r="A28" s="40">
        <v>1833</v>
      </c>
      <c r="B28" s="3">
        <v>10.61</v>
      </c>
      <c r="C28" s="3">
        <v>2.75</v>
      </c>
      <c r="D28" s="3">
        <v>31.92</v>
      </c>
      <c r="F28" s="25">
        <v>1.856</v>
      </c>
      <c r="G28" s="25">
        <v>0.481</v>
      </c>
      <c r="H28" s="25">
        <v>5.471</v>
      </c>
      <c r="J28" s="12">
        <v>15.78</v>
      </c>
      <c r="K28" s="3">
        <v>125</v>
      </c>
      <c r="L28" s="40">
        <v>1833</v>
      </c>
      <c r="N28" s="25">
        <f t="shared" si="0"/>
        <v>0.23430144000000003</v>
      </c>
      <c r="O28" s="25">
        <f t="shared" si="4"/>
        <v>0.060721439999999995</v>
      </c>
      <c r="P28" s="25">
        <f t="shared" si="1"/>
        <v>0.69065904</v>
      </c>
      <c r="R28" s="25">
        <f t="shared" si="2"/>
        <v>0.3209608767123288</v>
      </c>
      <c r="S28" s="25">
        <f t="shared" si="5"/>
        <v>0.09954334426229508</v>
      </c>
      <c r="T28" s="25">
        <f t="shared" si="3"/>
        <v>0.8946360621761658</v>
      </c>
    </row>
    <row r="29" spans="1:20" ht="15">
      <c r="A29" s="40">
        <v>1834</v>
      </c>
      <c r="B29" s="3">
        <v>14.73</v>
      </c>
      <c r="C29" s="3">
        <v>3.75</v>
      </c>
      <c r="D29" s="3">
        <v>29</v>
      </c>
      <c r="F29" s="25">
        <v>2.594</v>
      </c>
      <c r="G29" s="25">
        <v>0.66</v>
      </c>
      <c r="H29" s="25">
        <v>5.107</v>
      </c>
      <c r="J29" s="12">
        <v>15.33</v>
      </c>
      <c r="K29" s="3">
        <v>125</v>
      </c>
      <c r="L29" s="40">
        <v>1834</v>
      </c>
      <c r="N29" s="25">
        <f t="shared" si="0"/>
        <v>0.31812816</v>
      </c>
      <c r="O29" s="25">
        <f t="shared" si="4"/>
        <v>0.08094240000000001</v>
      </c>
      <c r="P29" s="25">
        <f t="shared" si="1"/>
        <v>0.62632248</v>
      </c>
      <c r="R29" s="25">
        <f t="shared" si="2"/>
        <v>0.435792</v>
      </c>
      <c r="S29" s="25">
        <f t="shared" si="5"/>
        <v>0.13269245901639345</v>
      </c>
      <c r="T29" s="25">
        <f t="shared" si="3"/>
        <v>0.8112985492227979</v>
      </c>
    </row>
    <row r="30" spans="1:20" ht="15">
      <c r="A30" s="40">
        <v>1835</v>
      </c>
      <c r="B30" s="3">
        <v>17.77</v>
      </c>
      <c r="C30" s="3">
        <v>5.15</v>
      </c>
      <c r="D30" s="3">
        <v>28.03</v>
      </c>
      <c r="F30" s="25">
        <v>2.521</v>
      </c>
      <c r="G30" s="25">
        <v>0.899</v>
      </c>
      <c r="H30" s="25">
        <v>4.894</v>
      </c>
      <c r="J30" s="12">
        <v>15.63</v>
      </c>
      <c r="K30" s="3">
        <v>125</v>
      </c>
      <c r="L30" s="40">
        <v>1835</v>
      </c>
      <c r="N30" s="25">
        <f t="shared" si="0"/>
        <v>0.31522584</v>
      </c>
      <c r="O30" s="25">
        <f t="shared" si="4"/>
        <v>0.11241096</v>
      </c>
      <c r="P30" s="25">
        <f t="shared" si="1"/>
        <v>0.6119457600000001</v>
      </c>
      <c r="R30" s="25">
        <f t="shared" si="2"/>
        <v>0.43181621917808216</v>
      </c>
      <c r="S30" s="25">
        <f t="shared" si="5"/>
        <v>0.184280262295082</v>
      </c>
      <c r="T30" s="25">
        <f t="shared" si="3"/>
        <v>0.7926758549222799</v>
      </c>
    </row>
    <row r="31" spans="1:20" ht="15">
      <c r="A31" s="40">
        <v>1836</v>
      </c>
      <c r="B31" s="3">
        <v>7.93</v>
      </c>
      <c r="C31" s="3">
        <v>2.6</v>
      </c>
      <c r="D31" s="3">
        <v>27.75</v>
      </c>
      <c r="F31" s="25">
        <v>1.382</v>
      </c>
      <c r="G31" s="25">
        <v>0.453</v>
      </c>
      <c r="H31" s="25">
        <v>4.828</v>
      </c>
      <c r="J31" s="12">
        <v>15.83</v>
      </c>
      <c r="K31" s="3">
        <v>125</v>
      </c>
      <c r="L31" s="40">
        <v>1836</v>
      </c>
      <c r="N31" s="25">
        <f t="shared" si="0"/>
        <v>0.17501648</v>
      </c>
      <c r="O31" s="25">
        <f t="shared" si="4"/>
        <v>0.05736792</v>
      </c>
      <c r="P31" s="25">
        <f t="shared" si="1"/>
        <v>0.6114179200000001</v>
      </c>
      <c r="R31" s="25">
        <f t="shared" si="2"/>
        <v>0.23974860273972604</v>
      </c>
      <c r="S31" s="25">
        <f t="shared" si="5"/>
        <v>0.09404577049180328</v>
      </c>
      <c r="T31" s="25">
        <f t="shared" si="3"/>
        <v>0.7919921243523317</v>
      </c>
    </row>
    <row r="32" spans="1:20" ht="15">
      <c r="A32" s="40">
        <v>1837</v>
      </c>
      <c r="B32" s="3">
        <v>9.26</v>
      </c>
      <c r="C32" s="3">
        <v>5.3</v>
      </c>
      <c r="D32" s="3">
        <v>29.9</v>
      </c>
      <c r="F32" s="25">
        <v>1.614</v>
      </c>
      <c r="G32" s="25">
        <v>0.924</v>
      </c>
      <c r="H32" s="25">
        <v>5.212</v>
      </c>
      <c r="J32" s="12">
        <v>16</v>
      </c>
      <c r="K32" s="3">
        <v>125</v>
      </c>
      <c r="L32" s="40">
        <v>1837</v>
      </c>
      <c r="N32" s="25">
        <f t="shared" si="0"/>
        <v>0.20659200000000003</v>
      </c>
      <c r="O32" s="25">
        <f t="shared" si="4"/>
        <v>0.118272</v>
      </c>
      <c r="P32" s="25">
        <f t="shared" si="1"/>
        <v>0.667136</v>
      </c>
      <c r="R32" s="25">
        <f t="shared" si="2"/>
        <v>0.28300273972602746</v>
      </c>
      <c r="S32" s="25">
        <f t="shared" si="5"/>
        <v>0.19388852459016395</v>
      </c>
      <c r="T32" s="25">
        <f t="shared" si="3"/>
        <v>0.8641658031088082</v>
      </c>
    </row>
    <row r="33" spans="1:20" ht="15">
      <c r="A33" s="40">
        <v>1838</v>
      </c>
      <c r="B33" s="3">
        <v>16.03</v>
      </c>
      <c r="C33" s="3">
        <v>7.94</v>
      </c>
      <c r="D33" s="3">
        <v>33.6</v>
      </c>
      <c r="F33" s="25">
        <v>2.784</v>
      </c>
      <c r="G33" s="25">
        <v>1.379</v>
      </c>
      <c r="H33" s="25">
        <v>5.836</v>
      </c>
      <c r="J33" s="12">
        <v>15.89</v>
      </c>
      <c r="K33" s="3">
        <v>125</v>
      </c>
      <c r="L33" s="40">
        <v>1838</v>
      </c>
      <c r="N33" s="25">
        <f t="shared" si="0"/>
        <v>0.35390208</v>
      </c>
      <c r="O33" s="25">
        <f t="shared" si="4"/>
        <v>0.17529848</v>
      </c>
      <c r="P33" s="25">
        <f t="shared" si="1"/>
        <v>0.74187232</v>
      </c>
      <c r="R33" s="25">
        <f t="shared" si="2"/>
        <v>0.4847973698630137</v>
      </c>
      <c r="S33" s="25">
        <f t="shared" si="5"/>
        <v>0.2873745573770492</v>
      </c>
      <c r="T33" s="25">
        <f t="shared" si="3"/>
        <v>0.9609745077720208</v>
      </c>
    </row>
    <row r="34" spans="1:20" ht="15">
      <c r="A34" s="40">
        <v>1839</v>
      </c>
      <c r="B34" s="3">
        <v>9.78</v>
      </c>
      <c r="C34" s="3">
        <v>3.94</v>
      </c>
      <c r="D34" s="3">
        <v>36.45</v>
      </c>
      <c r="F34" s="25">
        <v>1.719</v>
      </c>
      <c r="G34" s="25">
        <v>0.693</v>
      </c>
      <c r="H34" s="25">
        <v>6.408</v>
      </c>
      <c r="J34" s="12">
        <v>15.53</v>
      </c>
      <c r="K34" s="3">
        <v>125</v>
      </c>
      <c r="L34" s="40">
        <v>1839</v>
      </c>
      <c r="N34" s="25">
        <f t="shared" si="0"/>
        <v>0.21356856</v>
      </c>
      <c r="O34" s="25">
        <f t="shared" si="4"/>
        <v>0.08609831999999999</v>
      </c>
      <c r="P34" s="25">
        <f t="shared" si="1"/>
        <v>0.7961299199999999</v>
      </c>
      <c r="R34" s="25">
        <f t="shared" si="2"/>
        <v>0.2925596712328767</v>
      </c>
      <c r="S34" s="25">
        <f t="shared" si="5"/>
        <v>0.1411447868852459</v>
      </c>
      <c r="T34" s="25">
        <f t="shared" si="3"/>
        <v>1.0312563730569948</v>
      </c>
    </row>
    <row r="35" spans="1:20" ht="15">
      <c r="A35" s="40">
        <v>1840</v>
      </c>
      <c r="B35" s="3">
        <v>13.72</v>
      </c>
      <c r="C35" s="3">
        <v>4.58</v>
      </c>
      <c r="D35" s="3">
        <v>39.8</v>
      </c>
      <c r="F35" s="25">
        <v>2.428</v>
      </c>
      <c r="G35" s="25">
        <v>0.811</v>
      </c>
      <c r="H35" s="25">
        <v>7.045</v>
      </c>
      <c r="J35" s="12">
        <v>15.59</v>
      </c>
      <c r="K35" s="3">
        <v>125</v>
      </c>
      <c r="L35" s="40">
        <v>1840</v>
      </c>
      <c r="N35" s="25">
        <f t="shared" si="0"/>
        <v>0.30282016</v>
      </c>
      <c r="O35" s="25">
        <f t="shared" si="4"/>
        <v>0.10114792</v>
      </c>
      <c r="P35" s="25">
        <f t="shared" si="1"/>
        <v>0.8786523999999999</v>
      </c>
      <c r="R35" s="25">
        <f t="shared" si="2"/>
        <v>0.4148221369863014</v>
      </c>
      <c r="S35" s="25">
        <f t="shared" si="5"/>
        <v>0.16581626229508198</v>
      </c>
      <c r="T35" s="25">
        <f t="shared" si="3"/>
        <v>1.1381507772020725</v>
      </c>
    </row>
    <row r="36" spans="1:20" ht="15">
      <c r="A36" s="41">
        <v>1841</v>
      </c>
      <c r="B36" s="3">
        <v>17.91</v>
      </c>
      <c r="C36" s="3">
        <v>5.23</v>
      </c>
      <c r="D36" s="3">
        <v>37.47</v>
      </c>
      <c r="F36" s="25">
        <v>3.159</v>
      </c>
      <c r="G36" s="25">
        <v>0.923</v>
      </c>
      <c r="H36" s="25">
        <v>6.61</v>
      </c>
      <c r="J36" s="14">
        <v>15.47</v>
      </c>
      <c r="K36" s="3">
        <v>125</v>
      </c>
      <c r="L36" s="41">
        <v>1841</v>
      </c>
      <c r="N36" s="25">
        <f t="shared" si="0"/>
        <v>0.39095784</v>
      </c>
      <c r="O36" s="25">
        <f t="shared" si="4"/>
        <v>0.11423048000000001</v>
      </c>
      <c r="P36" s="25">
        <f t="shared" si="1"/>
        <v>0.8180536</v>
      </c>
      <c r="R36" s="25">
        <f t="shared" si="2"/>
        <v>0.5355586849315068</v>
      </c>
      <c r="S36" s="25">
        <f t="shared" si="5"/>
        <v>0.18726308196721314</v>
      </c>
      <c r="T36" s="25">
        <f t="shared" si="3"/>
        <v>1.0596549222797929</v>
      </c>
    </row>
    <row r="37" spans="1:20" ht="15">
      <c r="A37" s="40">
        <v>1842</v>
      </c>
      <c r="B37" s="3">
        <v>2.48</v>
      </c>
      <c r="C37" s="3">
        <v>0.85</v>
      </c>
      <c r="D37" s="3">
        <v>4.7</v>
      </c>
      <c r="F37" s="25">
        <v>2.894</v>
      </c>
      <c r="G37" s="25">
        <v>0.992</v>
      </c>
      <c r="H37" s="25">
        <v>5.485</v>
      </c>
      <c r="J37" s="12">
        <v>15.16</v>
      </c>
      <c r="K37" s="3">
        <v>125</v>
      </c>
      <c r="L37" s="40">
        <v>1842</v>
      </c>
      <c r="N37" s="25">
        <f t="shared" si="0"/>
        <v>0.35098432</v>
      </c>
      <c r="O37" s="25">
        <f t="shared" si="4"/>
        <v>0.12030976</v>
      </c>
      <c r="P37" s="25">
        <f t="shared" si="1"/>
        <v>0.6652208000000001</v>
      </c>
      <c r="R37" s="25">
        <f t="shared" si="2"/>
        <v>0.48080043835616443</v>
      </c>
      <c r="S37" s="25">
        <f t="shared" si="5"/>
        <v>0.19722911475409838</v>
      </c>
      <c r="T37" s="25">
        <f t="shared" si="3"/>
        <v>0.8616849740932643</v>
      </c>
    </row>
    <row r="38" spans="1:20" ht="15">
      <c r="A38" s="40">
        <v>1843</v>
      </c>
      <c r="B38" s="3">
        <v>1.47</v>
      </c>
      <c r="C38" s="3">
        <v>0.54</v>
      </c>
      <c r="D38" s="3">
        <v>3.56</v>
      </c>
      <c r="F38" s="25">
        <v>1.711</v>
      </c>
      <c r="G38" s="25">
        <v>0.629</v>
      </c>
      <c r="H38" s="25">
        <v>4.144</v>
      </c>
      <c r="J38" s="12">
        <v>14.78</v>
      </c>
      <c r="K38" s="3">
        <v>125</v>
      </c>
      <c r="L38" s="40">
        <v>1843</v>
      </c>
      <c r="N38" s="25">
        <f t="shared" si="0"/>
        <v>0.20230863999999998</v>
      </c>
      <c r="O38" s="25">
        <f t="shared" si="4"/>
        <v>0.07437295999999999</v>
      </c>
      <c r="P38" s="25">
        <f t="shared" si="1"/>
        <v>0.48998656</v>
      </c>
      <c r="R38" s="25">
        <f t="shared" si="2"/>
        <v>0.2771351232876712</v>
      </c>
      <c r="S38" s="25">
        <f t="shared" si="5"/>
        <v>0.12192288524590163</v>
      </c>
      <c r="T38" s="25">
        <f t="shared" si="3"/>
        <v>0.6346976165803109</v>
      </c>
    </row>
    <row r="39" spans="1:20" ht="15">
      <c r="A39" s="40">
        <v>1844</v>
      </c>
      <c r="B39" s="3">
        <v>1.97</v>
      </c>
      <c r="C39" s="3">
        <v>0.87</v>
      </c>
      <c r="D39" s="3">
        <v>4.28</v>
      </c>
      <c r="F39" s="25">
        <v>2.293</v>
      </c>
      <c r="G39" s="25">
        <v>1.013</v>
      </c>
      <c r="H39" s="25">
        <v>4.982</v>
      </c>
      <c r="J39" s="12">
        <v>14.78</v>
      </c>
      <c r="K39" s="3">
        <v>125</v>
      </c>
      <c r="L39" s="40">
        <v>1844</v>
      </c>
      <c r="N39" s="25">
        <f t="shared" si="0"/>
        <v>0.27112432000000003</v>
      </c>
      <c r="O39" s="25">
        <f t="shared" si="4"/>
        <v>0.11977711999999999</v>
      </c>
      <c r="P39" s="25">
        <f t="shared" si="1"/>
        <v>0.58907168</v>
      </c>
      <c r="R39" s="25">
        <f t="shared" si="2"/>
        <v>0.3714031780821918</v>
      </c>
      <c r="S39" s="25">
        <f t="shared" si="5"/>
        <v>0.19635593442622948</v>
      </c>
      <c r="T39" s="25">
        <f t="shared" si="3"/>
        <v>0.7630462176165803</v>
      </c>
    </row>
    <row r="40" spans="1:20" ht="15">
      <c r="A40" s="40">
        <v>1845</v>
      </c>
      <c r="B40" s="3">
        <v>4.11</v>
      </c>
      <c r="C40" s="3">
        <v>1.51</v>
      </c>
      <c r="D40" s="3">
        <v>6.06</v>
      </c>
      <c r="F40" s="25">
        <v>4.776</v>
      </c>
      <c r="G40" s="25">
        <v>1.755</v>
      </c>
      <c r="H40" s="25">
        <v>7.042</v>
      </c>
      <c r="J40" s="12">
        <v>15.06</v>
      </c>
      <c r="K40" s="3">
        <v>125</v>
      </c>
      <c r="L40" s="40">
        <v>1845</v>
      </c>
      <c r="N40" s="25">
        <f t="shared" si="0"/>
        <v>0.57541248</v>
      </c>
      <c r="O40" s="25">
        <f t="shared" si="4"/>
        <v>0.2114424</v>
      </c>
      <c r="P40" s="25">
        <f t="shared" si="1"/>
        <v>0.84842016</v>
      </c>
      <c r="R40" s="25">
        <f t="shared" si="2"/>
        <v>0.7882362739726028</v>
      </c>
      <c r="S40" s="25">
        <f t="shared" si="5"/>
        <v>0.34662688524590163</v>
      </c>
      <c r="T40" s="25">
        <f t="shared" si="3"/>
        <v>1.0989898445595854</v>
      </c>
    </row>
    <row r="41" spans="1:20" ht="15">
      <c r="A41" s="40">
        <v>1846</v>
      </c>
      <c r="B41" s="3">
        <v>4.72</v>
      </c>
      <c r="C41" s="3">
        <v>1.51</v>
      </c>
      <c r="D41" s="3">
        <v>7.72</v>
      </c>
      <c r="F41" s="25">
        <v>5.489</v>
      </c>
      <c r="G41" s="25">
        <v>1.755</v>
      </c>
      <c r="H41" s="25">
        <v>8.978</v>
      </c>
      <c r="J41" s="12">
        <v>15.04</v>
      </c>
      <c r="K41" s="3">
        <v>125</v>
      </c>
      <c r="L41" s="40">
        <v>1846</v>
      </c>
      <c r="N41" s="25">
        <f t="shared" si="0"/>
        <v>0.66043648</v>
      </c>
      <c r="O41" s="25">
        <f t="shared" si="4"/>
        <v>0.21116159999999998</v>
      </c>
      <c r="P41" s="25">
        <f t="shared" si="1"/>
        <v>1.0802329599999998</v>
      </c>
      <c r="R41" s="25">
        <f t="shared" si="2"/>
        <v>0.9047075068493151</v>
      </c>
      <c r="S41" s="25">
        <f t="shared" si="5"/>
        <v>0.34616655737704916</v>
      </c>
      <c r="T41" s="25">
        <f t="shared" si="3"/>
        <v>1.399265492227979</v>
      </c>
    </row>
    <row r="42" spans="1:20" ht="15">
      <c r="A42" s="40">
        <v>1847</v>
      </c>
      <c r="B42" s="3">
        <v>4.91</v>
      </c>
      <c r="C42" s="3">
        <v>1.73</v>
      </c>
      <c r="D42" s="3">
        <v>7.41</v>
      </c>
      <c r="F42" s="25">
        <v>5.705</v>
      </c>
      <c r="G42" s="25">
        <v>2.01</v>
      </c>
      <c r="H42" s="25">
        <v>8.61</v>
      </c>
      <c r="J42" s="12">
        <v>14.8</v>
      </c>
      <c r="K42" s="3">
        <v>125</v>
      </c>
      <c r="L42" s="40">
        <v>1847</v>
      </c>
      <c r="N42" s="25">
        <f t="shared" si="0"/>
        <v>0.6754720000000001</v>
      </c>
      <c r="O42" s="25">
        <f t="shared" si="4"/>
        <v>0.23798399999999997</v>
      </c>
      <c r="P42" s="25">
        <f t="shared" si="1"/>
        <v>1.0194239999999999</v>
      </c>
      <c r="R42" s="25">
        <f t="shared" si="2"/>
        <v>0.9253041095890412</v>
      </c>
      <c r="S42" s="25">
        <f t="shared" si="5"/>
        <v>0.39013770491803273</v>
      </c>
      <c r="T42" s="25">
        <f t="shared" si="3"/>
        <v>1.3204974093264248</v>
      </c>
    </row>
    <row r="43" spans="1:20" ht="15">
      <c r="A43" s="40">
        <v>1848</v>
      </c>
      <c r="B43" s="3">
        <v>2.54</v>
      </c>
      <c r="C43" s="3">
        <v>1.36</v>
      </c>
      <c r="D43" s="3">
        <v>4.7</v>
      </c>
      <c r="F43" s="25">
        <v>2.984</v>
      </c>
      <c r="G43" s="25">
        <v>1.576</v>
      </c>
      <c r="H43" s="25">
        <v>5.447</v>
      </c>
      <c r="J43" s="12">
        <v>15.01</v>
      </c>
      <c r="K43" s="3">
        <v>125</v>
      </c>
      <c r="L43" s="40">
        <v>1848</v>
      </c>
      <c r="N43" s="25">
        <f t="shared" si="0"/>
        <v>0.35831872</v>
      </c>
      <c r="O43" s="25">
        <f t="shared" si="4"/>
        <v>0.18924608</v>
      </c>
      <c r="P43" s="25">
        <f t="shared" si="1"/>
        <v>0.6540757599999999</v>
      </c>
      <c r="R43" s="25">
        <f t="shared" si="2"/>
        <v>0.4908475616438356</v>
      </c>
      <c r="S43" s="25">
        <f t="shared" si="5"/>
        <v>0.3102394754098361</v>
      </c>
      <c r="T43" s="25">
        <f t="shared" si="3"/>
        <v>0.8472483937823833</v>
      </c>
    </row>
    <row r="44" spans="1:20" ht="15">
      <c r="A44" s="41">
        <v>1849</v>
      </c>
      <c r="B44" s="3">
        <v>2.3</v>
      </c>
      <c r="C44" s="3">
        <v>0.93</v>
      </c>
      <c r="D44" s="3">
        <v>3.57</v>
      </c>
      <c r="F44" s="25">
        <v>2.666</v>
      </c>
      <c r="G44" s="25">
        <v>1.078</v>
      </c>
      <c r="H44" s="25">
        <v>4.138</v>
      </c>
      <c r="J44" s="14">
        <v>15.01</v>
      </c>
      <c r="K44" s="21">
        <v>125</v>
      </c>
      <c r="L44" s="41">
        <v>1849</v>
      </c>
      <c r="N44" s="25">
        <f t="shared" si="0"/>
        <v>0.32013328</v>
      </c>
      <c r="O44" s="25">
        <f t="shared" si="4"/>
        <v>0.12944624000000002</v>
      </c>
      <c r="P44" s="25">
        <f t="shared" si="1"/>
        <v>0.49689103999999995</v>
      </c>
      <c r="R44" s="25">
        <f t="shared" si="2"/>
        <v>0.4385387397260274</v>
      </c>
      <c r="S44" s="25">
        <f t="shared" si="5"/>
        <v>0.21220695081967217</v>
      </c>
      <c r="T44" s="25">
        <f t="shared" si="3"/>
        <v>0.643641243523316</v>
      </c>
    </row>
    <row r="45" spans="1:20" ht="15.75" thickBot="1">
      <c r="A45" s="40">
        <v>1850</v>
      </c>
      <c r="B45" s="3">
        <v>5.26</v>
      </c>
      <c r="C45" s="3">
        <v>2.17</v>
      </c>
      <c r="D45" s="3">
        <v>4.4</v>
      </c>
      <c r="F45" s="35">
        <v>6.091</v>
      </c>
      <c r="G45" s="35">
        <v>2.536</v>
      </c>
      <c r="H45" s="35">
        <v>5.095</v>
      </c>
      <c r="J45" s="12">
        <v>15.2</v>
      </c>
      <c r="K45" s="18">
        <f>125*42.84/32</f>
        <v>167.34375</v>
      </c>
      <c r="L45" s="40">
        <v>1850</v>
      </c>
      <c r="N45" s="25">
        <f t="shared" si="0"/>
        <v>0.5532516153127918</v>
      </c>
      <c r="O45" s="25">
        <f t="shared" si="4"/>
        <v>0.2303474136321195</v>
      </c>
      <c r="P45" s="25">
        <f>H45*$J45/125</f>
        <v>0.6195519999999999</v>
      </c>
      <c r="R45" s="25">
        <f t="shared" si="2"/>
        <v>0.7578789250860162</v>
      </c>
      <c r="S45" s="25">
        <f t="shared" si="5"/>
        <v>0.37761871087232707</v>
      </c>
      <c r="T45" s="25">
        <f t="shared" si="3"/>
        <v>0.8025284974093263</v>
      </c>
    </row>
    <row r="46" spans="1:20" ht="15">
      <c r="A46" s="40">
        <v>1851</v>
      </c>
      <c r="B46" s="3">
        <v>5.85</v>
      </c>
      <c r="C46" s="3">
        <v>1.96</v>
      </c>
      <c r="D46" s="3">
        <v>4.96</v>
      </c>
      <c r="F46" s="25">
        <v>6.786</v>
      </c>
      <c r="G46" s="25">
        <v>2.268</v>
      </c>
      <c r="H46" s="25">
        <v>5.739</v>
      </c>
      <c r="J46" s="12">
        <v>15.12</v>
      </c>
      <c r="K46" s="18">
        <f aca="true" t="shared" si="6" ref="K46:K109">125*42.84/32</f>
        <v>167.34375</v>
      </c>
      <c r="L46" s="40">
        <v>1851</v>
      </c>
      <c r="N46" s="25">
        <f t="shared" si="0"/>
        <v>0.6131350588235294</v>
      </c>
      <c r="O46" s="25">
        <f t="shared" si="4"/>
        <v>0.20492047058823526</v>
      </c>
      <c r="P46" s="25">
        <f>H46*$J46/125</f>
        <v>0.6941894399999999</v>
      </c>
      <c r="R46" s="25">
        <f t="shared" si="2"/>
        <v>0.8399110394842868</v>
      </c>
      <c r="S46" s="25">
        <f t="shared" si="5"/>
        <v>0.33593519768563157</v>
      </c>
      <c r="T46" s="25">
        <f t="shared" si="3"/>
        <v>0.8992091191709843</v>
      </c>
    </row>
    <row r="47" spans="1:20" ht="15">
      <c r="A47" s="40">
        <v>1852</v>
      </c>
      <c r="B47" s="3">
        <v>6.59</v>
      </c>
      <c r="C47" s="3">
        <v>2.48</v>
      </c>
      <c r="D47" s="3">
        <v>10.41</v>
      </c>
      <c r="F47" s="25">
        <v>7.631</v>
      </c>
      <c r="G47" s="25">
        <v>2.872</v>
      </c>
      <c r="H47" s="25">
        <v>12.055</v>
      </c>
      <c r="J47" s="12">
        <v>14.94</v>
      </c>
      <c r="K47" s="18">
        <f t="shared" si="6"/>
        <v>167.34375</v>
      </c>
      <c r="L47" s="40">
        <v>1852</v>
      </c>
      <c r="N47" s="25">
        <f t="shared" si="0"/>
        <v>0.6812751596638655</v>
      </c>
      <c r="O47" s="25">
        <f t="shared" si="4"/>
        <v>0.25640443697478993</v>
      </c>
      <c r="P47" s="25">
        <f t="shared" si="1"/>
        <v>1.0762379831932773</v>
      </c>
      <c r="R47" s="25">
        <f t="shared" si="2"/>
        <v>0.9332536433751583</v>
      </c>
      <c r="S47" s="25">
        <f t="shared" si="5"/>
        <v>0.42033514258162286</v>
      </c>
      <c r="T47" s="25">
        <f t="shared" si="3"/>
        <v>1.3940906518047633</v>
      </c>
    </row>
    <row r="48" spans="1:20" ht="15">
      <c r="A48" s="40">
        <v>1853</v>
      </c>
      <c r="B48" s="3">
        <v>8.17</v>
      </c>
      <c r="C48" s="3">
        <v>2.92</v>
      </c>
      <c r="D48" s="3">
        <v>10.15</v>
      </c>
      <c r="F48" s="25">
        <v>9.445</v>
      </c>
      <c r="G48" s="25">
        <v>3.376</v>
      </c>
      <c r="H48" s="25">
        <v>11.733</v>
      </c>
      <c r="J48" s="12">
        <v>14.7</v>
      </c>
      <c r="K48" s="18">
        <f t="shared" si="6"/>
        <v>167.34375</v>
      </c>
      <c r="L48" s="40">
        <v>1853</v>
      </c>
      <c r="N48" s="25">
        <f t="shared" si="0"/>
        <v>0.829678431372549</v>
      </c>
      <c r="O48" s="25">
        <f t="shared" si="4"/>
        <v>0.296558431372549</v>
      </c>
      <c r="P48" s="25">
        <f t="shared" si="1"/>
        <v>1.0306635294117648</v>
      </c>
      <c r="R48" s="25">
        <f t="shared" si="2"/>
        <v>1.1365457964007522</v>
      </c>
      <c r="S48" s="25">
        <f t="shared" si="5"/>
        <v>0.4861613629058181</v>
      </c>
      <c r="T48" s="25">
        <f t="shared" si="3"/>
        <v>1.3350563852483999</v>
      </c>
    </row>
    <row r="49" spans="1:20" ht="15">
      <c r="A49" s="40">
        <v>1854</v>
      </c>
      <c r="B49" s="3">
        <v>11.2</v>
      </c>
      <c r="C49" s="3">
        <v>3.5</v>
      </c>
      <c r="D49" s="3">
        <v>13.92</v>
      </c>
      <c r="F49" s="25">
        <v>12.891</v>
      </c>
      <c r="G49" s="25">
        <v>4.028</v>
      </c>
      <c r="H49" s="25">
        <v>16.022</v>
      </c>
      <c r="J49" s="12">
        <v>14.6</v>
      </c>
      <c r="K49" s="18">
        <f t="shared" si="6"/>
        <v>167.34375</v>
      </c>
      <c r="L49" s="40">
        <v>1854</v>
      </c>
      <c r="N49" s="25">
        <f t="shared" si="0"/>
        <v>1.1246825770308122</v>
      </c>
      <c r="O49" s="25">
        <f t="shared" si="4"/>
        <v>0.35142513538748826</v>
      </c>
      <c r="P49" s="25">
        <f t="shared" si="1"/>
        <v>1.397848440709617</v>
      </c>
      <c r="R49" s="25">
        <f t="shared" si="2"/>
        <v>1.54066106442577</v>
      </c>
      <c r="S49" s="25">
        <f t="shared" si="5"/>
        <v>0.5761067793237513</v>
      </c>
      <c r="T49" s="25">
        <f t="shared" si="3"/>
        <v>1.8106845086912138</v>
      </c>
    </row>
    <row r="50" spans="1:20" ht="15">
      <c r="A50" s="40">
        <v>1855</v>
      </c>
      <c r="B50" s="3">
        <v>10.36</v>
      </c>
      <c r="C50" s="3">
        <v>3.7</v>
      </c>
      <c r="D50" s="3">
        <v>13.05</v>
      </c>
      <c r="F50" s="25">
        <v>11.572</v>
      </c>
      <c r="G50" s="25">
        <v>4.1533</v>
      </c>
      <c r="H50" s="25">
        <v>14.577</v>
      </c>
      <c r="J50" s="12">
        <v>15.04</v>
      </c>
      <c r="K50" s="18">
        <f t="shared" si="6"/>
        <v>167.34375</v>
      </c>
      <c r="L50" s="40">
        <v>1855</v>
      </c>
      <c r="N50" s="25">
        <f t="shared" si="0"/>
        <v>1.0400321493930904</v>
      </c>
      <c r="O50" s="25">
        <f t="shared" si="4"/>
        <v>0.3732773527544351</v>
      </c>
      <c r="P50" s="25">
        <f t="shared" si="1"/>
        <v>1.3101061736694677</v>
      </c>
      <c r="R50" s="25">
        <f t="shared" si="2"/>
        <v>1.4247015745110827</v>
      </c>
      <c r="S50" s="25">
        <f t="shared" si="5"/>
        <v>0.6119300864826804</v>
      </c>
      <c r="T50" s="25">
        <f t="shared" si="3"/>
        <v>1.6970287223697769</v>
      </c>
    </row>
    <row r="51" spans="1:20" ht="15">
      <c r="A51" s="40">
        <v>1856</v>
      </c>
      <c r="B51" s="3">
        <v>11.5</v>
      </c>
      <c r="C51" s="3">
        <v>3.52</v>
      </c>
      <c r="D51" s="3">
        <v>13.75</v>
      </c>
      <c r="F51" s="25">
        <v>13.144</v>
      </c>
      <c r="G51" s="25">
        <v>4.023</v>
      </c>
      <c r="H51" s="25">
        <v>15.716</v>
      </c>
      <c r="J51" s="12">
        <v>15.4</v>
      </c>
      <c r="K51" s="18">
        <f t="shared" si="6"/>
        <v>167.34375</v>
      </c>
      <c r="L51" s="40">
        <v>1856</v>
      </c>
      <c r="N51" s="25">
        <f t="shared" si="0"/>
        <v>1.2095916339869281</v>
      </c>
      <c r="O51" s="25">
        <f t="shared" si="4"/>
        <v>0.3702211764705882</v>
      </c>
      <c r="P51" s="25">
        <f t="shared" si="1"/>
        <v>1.4462828758169934</v>
      </c>
      <c r="R51" s="25">
        <f t="shared" si="2"/>
        <v>1.6569748410779839</v>
      </c>
      <c r="S51" s="25">
        <f t="shared" si="5"/>
        <v>0.6069199614271938</v>
      </c>
      <c r="T51" s="25">
        <f t="shared" si="3"/>
        <v>1.873423414270717</v>
      </c>
    </row>
    <row r="52" spans="1:20" ht="15">
      <c r="A52" s="40">
        <v>1857</v>
      </c>
      <c r="B52" s="3">
        <v>4.74</v>
      </c>
      <c r="C52" s="3">
        <v>1.56</v>
      </c>
      <c r="D52" s="3">
        <v>8.06</v>
      </c>
      <c r="F52" s="25">
        <v>5.389</v>
      </c>
      <c r="G52" s="25">
        <v>1.774</v>
      </c>
      <c r="H52" s="25">
        <v>9.164</v>
      </c>
      <c r="J52" s="12">
        <v>15.22</v>
      </c>
      <c r="K52" s="18">
        <f t="shared" si="6"/>
        <v>167.34375</v>
      </c>
      <c r="L52" s="40">
        <v>1857</v>
      </c>
      <c r="N52" s="25">
        <f t="shared" si="0"/>
        <v>0.4901323174603175</v>
      </c>
      <c r="O52" s="25">
        <f t="shared" si="4"/>
        <v>0.16134621101774044</v>
      </c>
      <c r="P52" s="25">
        <f t="shared" si="1"/>
        <v>0.8334705060690942</v>
      </c>
      <c r="R52" s="25">
        <f t="shared" si="2"/>
        <v>0.6714141335072843</v>
      </c>
      <c r="S52" s="25">
        <f t="shared" si="5"/>
        <v>0.2645019852749843</v>
      </c>
      <c r="T52" s="25">
        <f t="shared" si="3"/>
        <v>1.079625007861521</v>
      </c>
    </row>
    <row r="53" spans="1:20" ht="15">
      <c r="A53" s="40">
        <v>1858</v>
      </c>
      <c r="B53" s="3">
        <v>4.65</v>
      </c>
      <c r="C53" s="3">
        <v>1.26</v>
      </c>
      <c r="D53" s="3">
        <v>7.13</v>
      </c>
      <c r="F53" s="25">
        <v>5.157</v>
      </c>
      <c r="G53" s="25">
        <v>1.397</v>
      </c>
      <c r="H53" s="25">
        <v>7.907</v>
      </c>
      <c r="J53" s="12">
        <v>15.15</v>
      </c>
      <c r="K53" s="18">
        <f t="shared" si="6"/>
        <v>167.34375</v>
      </c>
      <c r="L53" s="40">
        <v>1858</v>
      </c>
      <c r="N53" s="25">
        <f t="shared" si="0"/>
        <v>0.4668746218487395</v>
      </c>
      <c r="O53" s="25">
        <f t="shared" si="4"/>
        <v>0.12647350140056024</v>
      </c>
      <c r="P53" s="25">
        <f t="shared" si="1"/>
        <v>0.7158382072829131</v>
      </c>
      <c r="R53" s="25">
        <f t="shared" si="2"/>
        <v>0.6395542765051226</v>
      </c>
      <c r="S53" s="25">
        <f t="shared" si="5"/>
        <v>0.20733360885337745</v>
      </c>
      <c r="T53" s="25">
        <f t="shared" si="3"/>
        <v>0.9272515638379704</v>
      </c>
    </row>
    <row r="54" spans="1:20" ht="15">
      <c r="A54" s="40">
        <v>1859</v>
      </c>
      <c r="B54" s="3">
        <v>6.19</v>
      </c>
      <c r="C54" s="3">
        <v>1.76</v>
      </c>
      <c r="D54" s="3">
        <v>7.86</v>
      </c>
      <c r="F54" s="25">
        <v>6.741</v>
      </c>
      <c r="G54" s="25">
        <v>1.917</v>
      </c>
      <c r="H54" s="25">
        <v>8.56</v>
      </c>
      <c r="J54" s="12">
        <v>15.06</v>
      </c>
      <c r="K54" s="18">
        <f t="shared" si="6"/>
        <v>167.34375</v>
      </c>
      <c r="L54" s="40">
        <v>1859</v>
      </c>
      <c r="N54" s="25">
        <f t="shared" si="0"/>
        <v>0.6066522352941176</v>
      </c>
      <c r="O54" s="25">
        <f t="shared" si="4"/>
        <v>0.1725192605042017</v>
      </c>
      <c r="P54" s="25">
        <f t="shared" si="1"/>
        <v>0.7703520448179272</v>
      </c>
      <c r="R54" s="25">
        <f t="shared" si="2"/>
        <v>0.8310304593070105</v>
      </c>
      <c r="S54" s="25">
        <f t="shared" si="5"/>
        <v>0.2828184598429536</v>
      </c>
      <c r="T54" s="25">
        <f t="shared" si="3"/>
        <v>0.997865343028403</v>
      </c>
    </row>
    <row r="55" spans="1:20" ht="15">
      <c r="A55" s="40">
        <v>1860</v>
      </c>
      <c r="B55" s="3">
        <v>6.4</v>
      </c>
      <c r="C55" s="3">
        <v>1.9</v>
      </c>
      <c r="D55" s="3">
        <v>8.71</v>
      </c>
      <c r="F55" s="25">
        <v>6.982</v>
      </c>
      <c r="G55" s="25">
        <v>2.073</v>
      </c>
      <c r="H55" s="25">
        <v>9.503</v>
      </c>
      <c r="J55" s="12">
        <v>15.31</v>
      </c>
      <c r="K55" s="18">
        <f t="shared" si="6"/>
        <v>167.34375</v>
      </c>
      <c r="L55" s="40">
        <v>1860</v>
      </c>
      <c r="N55" s="25">
        <f t="shared" si="0"/>
        <v>0.6387715107376285</v>
      </c>
      <c r="O55" s="25">
        <f t="shared" si="4"/>
        <v>0.18965530532212885</v>
      </c>
      <c r="P55" s="25">
        <f t="shared" si="1"/>
        <v>0.8694135873015875</v>
      </c>
      <c r="R55" s="25">
        <f t="shared" si="2"/>
        <v>0.8750294667638747</v>
      </c>
      <c r="S55" s="25">
        <f t="shared" si="5"/>
        <v>0.31091033659365386</v>
      </c>
      <c r="T55" s="25">
        <f t="shared" si="3"/>
        <v>1.1261834032403983</v>
      </c>
    </row>
    <row r="56" spans="1:20" ht="15">
      <c r="A56" s="40">
        <v>1861</v>
      </c>
      <c r="B56" s="3">
        <v>7.13</v>
      </c>
      <c r="C56" s="3">
        <v>2.32</v>
      </c>
      <c r="D56" s="3">
        <v>10.08</v>
      </c>
      <c r="F56" s="25">
        <v>7.693</v>
      </c>
      <c r="G56" s="25">
        <v>2.503</v>
      </c>
      <c r="H56" s="25">
        <v>10.876</v>
      </c>
      <c r="J56" s="12">
        <v>14.92</v>
      </c>
      <c r="K56" s="18">
        <f t="shared" si="6"/>
        <v>167.34375</v>
      </c>
      <c r="L56" s="40">
        <v>1861</v>
      </c>
      <c r="N56" s="25">
        <f t="shared" si="0"/>
        <v>0.6858909281045751</v>
      </c>
      <c r="O56" s="25">
        <f t="shared" si="4"/>
        <v>0.223161964519141</v>
      </c>
      <c r="P56" s="25">
        <f t="shared" si="1"/>
        <v>0.9696801942110177</v>
      </c>
      <c r="R56" s="25">
        <f t="shared" si="2"/>
        <v>0.9395766138418837</v>
      </c>
      <c r="S56" s="25">
        <f t="shared" si="5"/>
        <v>0.3658392860969525</v>
      </c>
      <c r="T56" s="25">
        <f t="shared" si="3"/>
        <v>1.256062427734479</v>
      </c>
    </row>
    <row r="57" spans="1:20" ht="15">
      <c r="A57" s="40">
        <v>1862</v>
      </c>
      <c r="B57" s="3">
        <v>6.37</v>
      </c>
      <c r="C57" s="3">
        <v>1.51</v>
      </c>
      <c r="D57" s="3">
        <v>9.6</v>
      </c>
      <c r="F57" s="25">
        <v>6.931</v>
      </c>
      <c r="G57" s="25">
        <v>1.643</v>
      </c>
      <c r="H57" s="25">
        <v>10.445</v>
      </c>
      <c r="J57" s="12">
        <v>15.44</v>
      </c>
      <c r="K57" s="18">
        <f t="shared" si="6"/>
        <v>167.34375</v>
      </c>
      <c r="L57" s="40">
        <v>1862</v>
      </c>
      <c r="N57" s="25">
        <f t="shared" si="0"/>
        <v>0.6394899122315593</v>
      </c>
      <c r="O57" s="25">
        <f t="shared" si="4"/>
        <v>0.15159167880485527</v>
      </c>
      <c r="P57" s="25">
        <f t="shared" si="1"/>
        <v>0.9637097292250234</v>
      </c>
      <c r="R57" s="25">
        <f t="shared" si="2"/>
        <v>0.8760135783993963</v>
      </c>
      <c r="S57" s="25">
        <f t="shared" si="5"/>
        <v>0.2485109488604185</v>
      </c>
      <c r="T57" s="25">
        <f t="shared" si="3"/>
        <v>1.248328664799253</v>
      </c>
    </row>
    <row r="58" spans="1:20" ht="15">
      <c r="A58" s="40">
        <v>1863</v>
      </c>
      <c r="B58" s="3">
        <v>5.06</v>
      </c>
      <c r="C58" s="3">
        <v>1.86</v>
      </c>
      <c r="D58" s="3">
        <v>10.24</v>
      </c>
      <c r="F58" s="25">
        <v>5.47</v>
      </c>
      <c r="G58" s="25">
        <v>2.154</v>
      </c>
      <c r="H58" s="25">
        <v>11.069</v>
      </c>
      <c r="J58" s="12">
        <v>15.73</v>
      </c>
      <c r="K58" s="18">
        <f t="shared" si="6"/>
        <v>167.34375</v>
      </c>
      <c r="L58" s="40">
        <v>1863</v>
      </c>
      <c r="N58" s="25">
        <f t="shared" si="0"/>
        <v>0.5141697852474323</v>
      </c>
      <c r="O58" s="25">
        <f t="shared" si="4"/>
        <v>0.20247197759103638</v>
      </c>
      <c r="P58" s="25">
        <f t="shared" si="1"/>
        <v>1.0404653295985062</v>
      </c>
      <c r="R58" s="25">
        <f t="shared" si="2"/>
        <v>0.7043421715718251</v>
      </c>
      <c r="S58" s="25">
        <f t="shared" si="5"/>
        <v>0.3319212747394039</v>
      </c>
      <c r="T58" s="25">
        <f t="shared" si="3"/>
        <v>1.3477530176146453</v>
      </c>
    </row>
    <row r="59" spans="1:20" ht="15">
      <c r="A59" s="40">
        <v>1864</v>
      </c>
      <c r="B59" s="3">
        <v>5.58</v>
      </c>
      <c r="C59" s="3">
        <v>2.12</v>
      </c>
      <c r="D59" s="3">
        <v>11.4</v>
      </c>
      <c r="F59" s="25">
        <v>5.971</v>
      </c>
      <c r="G59" s="25">
        <v>2.268</v>
      </c>
      <c r="H59" s="25">
        <v>12.198</v>
      </c>
      <c r="J59" s="12">
        <v>14.11</v>
      </c>
      <c r="K59" s="18">
        <f t="shared" si="6"/>
        <v>167.34375</v>
      </c>
      <c r="L59" s="40">
        <v>1864</v>
      </c>
      <c r="N59" s="25">
        <f t="shared" si="0"/>
        <v>0.5034595555555555</v>
      </c>
      <c r="O59" s="25">
        <f t="shared" si="4"/>
        <v>0.19123199999999996</v>
      </c>
      <c r="P59" s="25">
        <f t="shared" si="1"/>
        <v>1.0285043809523808</v>
      </c>
      <c r="R59" s="25">
        <f t="shared" si="2"/>
        <v>0.6896706240487063</v>
      </c>
      <c r="S59" s="25">
        <f t="shared" si="5"/>
        <v>0.31349508196721304</v>
      </c>
      <c r="T59" s="25">
        <f t="shared" si="3"/>
        <v>1.332259560819146</v>
      </c>
    </row>
    <row r="60" spans="1:20" ht="15">
      <c r="A60" s="40">
        <v>1865</v>
      </c>
      <c r="B60" s="3">
        <v>7.51</v>
      </c>
      <c r="C60" s="3">
        <v>1.8</v>
      </c>
      <c r="D60" s="3">
        <v>12.92</v>
      </c>
      <c r="F60" s="25">
        <v>7.795</v>
      </c>
      <c r="G60" s="25">
        <v>1.868</v>
      </c>
      <c r="H60" s="25">
        <v>13.411</v>
      </c>
      <c r="J60" s="12">
        <v>14.07</v>
      </c>
      <c r="K60" s="18">
        <f t="shared" si="6"/>
        <v>167.34375</v>
      </c>
      <c r="L60" s="40">
        <v>1865</v>
      </c>
      <c r="N60" s="25">
        <f t="shared" si="0"/>
        <v>0.6553913725490196</v>
      </c>
      <c r="O60" s="25">
        <f t="shared" si="4"/>
        <v>0.15705850980392158</v>
      </c>
      <c r="P60" s="25">
        <f t="shared" si="1"/>
        <v>1.127575843137255</v>
      </c>
      <c r="R60" s="25">
        <f t="shared" si="2"/>
        <v>0.8977964007520817</v>
      </c>
      <c r="S60" s="25">
        <f t="shared" si="5"/>
        <v>0.2574729668916747</v>
      </c>
      <c r="T60" s="25">
        <f t="shared" si="3"/>
        <v>1.4605904703850452</v>
      </c>
    </row>
    <row r="61" spans="1:20" ht="15">
      <c r="A61" s="40">
        <v>1866</v>
      </c>
      <c r="B61" s="3">
        <v>9.06</v>
      </c>
      <c r="C61" s="3">
        <v>2.86</v>
      </c>
      <c r="D61" s="3">
        <v>18.46</v>
      </c>
      <c r="F61" s="25">
        <v>8.652</v>
      </c>
      <c r="G61" s="25">
        <v>2.731</v>
      </c>
      <c r="H61" s="25">
        <v>17.629</v>
      </c>
      <c r="J61" s="12">
        <v>14.55</v>
      </c>
      <c r="K61" s="18">
        <f t="shared" si="6"/>
        <v>167.34375</v>
      </c>
      <c r="L61" s="40">
        <v>1866</v>
      </c>
      <c r="N61" s="25">
        <f t="shared" si="0"/>
        <v>0.7522635294117647</v>
      </c>
      <c r="O61" s="25">
        <f t="shared" si="4"/>
        <v>0.2374516526610644</v>
      </c>
      <c r="P61" s="25">
        <f t="shared" si="1"/>
        <v>1.532784761904762</v>
      </c>
      <c r="R61" s="25">
        <f t="shared" si="2"/>
        <v>1.030497985495568</v>
      </c>
      <c r="S61" s="25">
        <f t="shared" si="5"/>
        <v>0.3892650043624007</v>
      </c>
      <c r="T61" s="25">
        <f t="shared" si="3"/>
        <v>1.9854724895139404</v>
      </c>
    </row>
    <row r="62" spans="1:20" ht="15">
      <c r="A62" s="40">
        <v>1867</v>
      </c>
      <c r="B62" s="3">
        <v>10.1</v>
      </c>
      <c r="C62" s="3">
        <v>3.57</v>
      </c>
      <c r="D62" s="3">
        <v>18.7</v>
      </c>
      <c r="F62" s="25">
        <v>9.615</v>
      </c>
      <c r="G62" s="25">
        <v>3.399</v>
      </c>
      <c r="H62" s="25">
        <v>17.231</v>
      </c>
      <c r="J62" s="12">
        <v>16.07</v>
      </c>
      <c r="K62" s="18">
        <f t="shared" si="6"/>
        <v>167.34375</v>
      </c>
      <c r="L62" s="40">
        <v>1867</v>
      </c>
      <c r="N62" s="25">
        <f t="shared" si="0"/>
        <v>0.9233272829131652</v>
      </c>
      <c r="O62" s="25">
        <f t="shared" si="4"/>
        <v>0.3264055574229692</v>
      </c>
      <c r="P62" s="25">
        <f t="shared" si="1"/>
        <v>1.654690838468721</v>
      </c>
      <c r="R62" s="25">
        <f t="shared" si="2"/>
        <v>1.2648318944015962</v>
      </c>
      <c r="S62" s="25">
        <f t="shared" si="5"/>
        <v>0.5350910777425725</v>
      </c>
      <c r="T62" s="25">
        <f t="shared" si="3"/>
        <v>2.1433819151149236</v>
      </c>
    </row>
    <row r="63" spans="1:20" ht="15">
      <c r="A63" s="40">
        <v>1868</v>
      </c>
      <c r="B63" s="3">
        <v>9.89</v>
      </c>
      <c r="C63" s="3">
        <v>3.03</v>
      </c>
      <c r="D63" s="3">
        <v>15.8</v>
      </c>
      <c r="F63" s="25">
        <v>9.87</v>
      </c>
      <c r="G63" s="25">
        <v>3.024</v>
      </c>
      <c r="H63" s="25">
        <v>15.768</v>
      </c>
      <c r="J63" s="12">
        <v>15.43</v>
      </c>
      <c r="K63" s="18">
        <f t="shared" si="6"/>
        <v>167.34375</v>
      </c>
      <c r="L63" s="40">
        <v>1868</v>
      </c>
      <c r="N63" s="25">
        <f t="shared" si="0"/>
        <v>0.9100674509803921</v>
      </c>
      <c r="O63" s="25">
        <f t="shared" si="4"/>
        <v>0.27882917647058825</v>
      </c>
      <c r="P63" s="25">
        <f t="shared" si="1"/>
        <v>1.4538949915966386</v>
      </c>
      <c r="R63" s="25">
        <f t="shared" si="2"/>
        <v>1.2466677410690303</v>
      </c>
      <c r="S63" s="25">
        <f t="shared" si="5"/>
        <v>0.4570970106075217</v>
      </c>
      <c r="T63" s="25">
        <f t="shared" si="3"/>
        <v>1.8832836678712934</v>
      </c>
    </row>
    <row r="64" spans="1:20" ht="15">
      <c r="A64" s="40">
        <v>1869</v>
      </c>
      <c r="B64" s="3">
        <v>8.71</v>
      </c>
      <c r="C64" s="3">
        <v>1.89</v>
      </c>
      <c r="D64" s="3">
        <v>13.16</v>
      </c>
      <c r="F64" s="25">
        <v>8.1</v>
      </c>
      <c r="G64" s="25">
        <v>1.758</v>
      </c>
      <c r="H64" s="25">
        <v>12.239</v>
      </c>
      <c r="J64" s="12">
        <v>15.38</v>
      </c>
      <c r="K64" s="18">
        <f t="shared" si="6"/>
        <v>167.34375</v>
      </c>
      <c r="L64" s="40">
        <v>1869</v>
      </c>
      <c r="N64" s="25">
        <f t="shared" si="0"/>
        <v>0.7444436974789916</v>
      </c>
      <c r="O64" s="25">
        <f t="shared" si="4"/>
        <v>0.1615718543417367</v>
      </c>
      <c r="P64" s="25">
        <f t="shared" si="1"/>
        <v>1.1248452362278245</v>
      </c>
      <c r="R64" s="25">
        <f t="shared" si="2"/>
        <v>1.019785886957523</v>
      </c>
      <c r="S64" s="25">
        <f t="shared" si="5"/>
        <v>0.2648718923635028</v>
      </c>
      <c r="T64" s="25">
        <f t="shared" si="3"/>
        <v>1.4570534148028815</v>
      </c>
    </row>
    <row r="65" spans="1:20" ht="15">
      <c r="A65" s="40">
        <v>1870</v>
      </c>
      <c r="B65" s="3">
        <v>7.54</v>
      </c>
      <c r="C65" s="3">
        <v>1.9</v>
      </c>
      <c r="D65" s="3">
        <v>11.82</v>
      </c>
      <c r="F65" s="25">
        <v>6.809</v>
      </c>
      <c r="G65" s="25">
        <v>1.716</v>
      </c>
      <c r="H65" s="25">
        <v>10.673</v>
      </c>
      <c r="J65" s="12">
        <v>15.72</v>
      </c>
      <c r="K65" s="18">
        <f t="shared" si="6"/>
        <v>167.34375</v>
      </c>
      <c r="L65" s="40">
        <v>1870</v>
      </c>
      <c r="N65" s="25">
        <f t="shared" si="0"/>
        <v>0.6396263977591037</v>
      </c>
      <c r="O65" s="25">
        <f t="shared" si="4"/>
        <v>0.16119825210084032</v>
      </c>
      <c r="P65" s="25">
        <f t="shared" si="1"/>
        <v>1.002604280112045</v>
      </c>
      <c r="R65" s="25">
        <f t="shared" si="2"/>
        <v>0.8762005448754845</v>
      </c>
      <c r="S65" s="25">
        <f t="shared" si="5"/>
        <v>0.26425942967350874</v>
      </c>
      <c r="T65" s="25">
        <f t="shared" si="3"/>
        <v>1.298710207399022</v>
      </c>
    </row>
    <row r="66" spans="1:20" ht="15">
      <c r="A66" s="40">
        <v>1871</v>
      </c>
      <c r="B66" s="3">
        <v>9.72</v>
      </c>
      <c r="C66" s="3">
        <v>3.59</v>
      </c>
      <c r="D66" s="3">
        <v>12.59</v>
      </c>
      <c r="F66" s="25">
        <v>9.399</v>
      </c>
      <c r="G66" s="25">
        <v>3.472</v>
      </c>
      <c r="H66" s="25">
        <v>12.174</v>
      </c>
      <c r="J66" s="12">
        <v>15.41</v>
      </c>
      <c r="K66" s="18">
        <f t="shared" si="6"/>
        <v>167.34375</v>
      </c>
      <c r="L66" s="40">
        <v>1871</v>
      </c>
      <c r="N66" s="25">
        <f t="shared" si="0"/>
        <v>0.8655153837535013</v>
      </c>
      <c r="O66" s="25">
        <f t="shared" si="4"/>
        <v>0.3197222483660131</v>
      </c>
      <c r="P66" s="25">
        <f t="shared" si="1"/>
        <v>1.1210537591036414</v>
      </c>
      <c r="R66" s="25">
        <f t="shared" si="2"/>
        <v>1.1856375119910978</v>
      </c>
      <c r="S66" s="25">
        <f t="shared" si="5"/>
        <v>0.5241348333869067</v>
      </c>
      <c r="T66" s="25">
        <f t="shared" si="3"/>
        <v>1.4521421750047168</v>
      </c>
    </row>
    <row r="67" spans="1:20" ht="15">
      <c r="A67" s="40">
        <v>1872</v>
      </c>
      <c r="B67" s="3">
        <v>9.27</v>
      </c>
      <c r="C67" s="3">
        <v>3.13</v>
      </c>
      <c r="D67" s="3">
        <v>14.89</v>
      </c>
      <c r="F67" s="25">
        <v>9.205</v>
      </c>
      <c r="G67" s="25">
        <v>3.108</v>
      </c>
      <c r="H67" s="25">
        <v>14.786</v>
      </c>
      <c r="J67" s="12">
        <v>15.41</v>
      </c>
      <c r="K67" s="18">
        <f t="shared" si="6"/>
        <v>167.34375</v>
      </c>
      <c r="L67" s="40">
        <v>1872</v>
      </c>
      <c r="N67" s="25">
        <f t="shared" si="0"/>
        <v>0.8476507189542484</v>
      </c>
      <c r="O67" s="25">
        <f t="shared" si="4"/>
        <v>0.28620298039215686</v>
      </c>
      <c r="P67" s="25">
        <f t="shared" si="1"/>
        <v>1.361582132586368</v>
      </c>
      <c r="R67" s="25">
        <f t="shared" si="2"/>
        <v>1.1611653684304772</v>
      </c>
      <c r="S67" s="25">
        <f t="shared" si="5"/>
        <v>0.4691852137576342</v>
      </c>
      <c r="T67" s="25">
        <f t="shared" si="3"/>
        <v>1.7637074256300103</v>
      </c>
    </row>
    <row r="68" spans="1:20" ht="15">
      <c r="A68" s="40">
        <v>1873</v>
      </c>
      <c r="B68" s="3">
        <v>8.94</v>
      </c>
      <c r="C68" s="3">
        <v>3.04</v>
      </c>
      <c r="D68" s="3">
        <v>13.36</v>
      </c>
      <c r="F68" s="25">
        <v>8.788</v>
      </c>
      <c r="G68" s="25">
        <v>2.988</v>
      </c>
      <c r="H68" s="25">
        <v>13.133</v>
      </c>
      <c r="J68" s="12">
        <v>15.36</v>
      </c>
      <c r="K68" s="18">
        <f t="shared" si="6"/>
        <v>167.34375</v>
      </c>
      <c r="L68" s="40">
        <v>1873</v>
      </c>
      <c r="N68" s="25">
        <f t="shared" si="0"/>
        <v>0.8066251652661064</v>
      </c>
      <c r="O68" s="25">
        <f t="shared" si="4"/>
        <v>0.27425989915966387</v>
      </c>
      <c r="P68" s="25">
        <f t="shared" si="1"/>
        <v>1.2054401792717084</v>
      </c>
      <c r="R68" s="25">
        <f t="shared" si="2"/>
        <v>1.104965979816584</v>
      </c>
      <c r="S68" s="25">
        <f t="shared" si="5"/>
        <v>0.44960639206502273</v>
      </c>
      <c r="T68" s="25">
        <f t="shared" si="3"/>
        <v>1.5614510094193115</v>
      </c>
    </row>
    <row r="69" spans="1:20" ht="15">
      <c r="A69" s="40">
        <v>1874</v>
      </c>
      <c r="B69" s="3">
        <v>10.33</v>
      </c>
      <c r="C69" s="3">
        <v>3.58</v>
      </c>
      <c r="D69" s="3">
        <v>14.38</v>
      </c>
      <c r="F69" s="25">
        <v>10.444</v>
      </c>
      <c r="G69" s="25">
        <v>3.619</v>
      </c>
      <c r="H69" s="25">
        <v>14.538</v>
      </c>
      <c r="J69" s="12">
        <v>15.33</v>
      </c>
      <c r="K69" s="18">
        <f t="shared" si="6"/>
        <v>167.34375</v>
      </c>
      <c r="L69" s="40">
        <v>1874</v>
      </c>
      <c r="N69" s="25">
        <f t="shared" si="0"/>
        <v>0.9567523137254903</v>
      </c>
      <c r="O69" s="25">
        <f t="shared" si="4"/>
        <v>0.3315287843137255</v>
      </c>
      <c r="P69" s="25">
        <f t="shared" si="1"/>
        <v>1.3317948235294117</v>
      </c>
      <c r="R69" s="25">
        <f t="shared" si="2"/>
        <v>1.3106196078431374</v>
      </c>
      <c r="S69" s="25">
        <f t="shared" si="5"/>
        <v>0.5434898103503697</v>
      </c>
      <c r="T69" s="25">
        <f t="shared" si="3"/>
        <v>1.7251228284059736</v>
      </c>
    </row>
    <row r="70" spans="1:20" ht="15">
      <c r="A70" s="40">
        <v>1875</v>
      </c>
      <c r="B70" s="3">
        <v>10.2</v>
      </c>
      <c r="C70" s="3">
        <v>2.8</v>
      </c>
      <c r="D70" s="3">
        <v>13.68</v>
      </c>
      <c r="F70" s="25">
        <v>10.2</v>
      </c>
      <c r="G70" s="25">
        <v>2.8</v>
      </c>
      <c r="H70" s="25">
        <v>13.68</v>
      </c>
      <c r="J70" s="12">
        <v>15.3</v>
      </c>
      <c r="K70" s="18">
        <f t="shared" si="6"/>
        <v>167.34375</v>
      </c>
      <c r="L70" s="40">
        <v>1875</v>
      </c>
      <c r="N70" s="25">
        <f t="shared" si="0"/>
        <v>0.9325714285714286</v>
      </c>
      <c r="O70" s="25">
        <f t="shared" si="4"/>
        <v>0.256</v>
      </c>
      <c r="P70" s="25">
        <f t="shared" si="1"/>
        <v>1.2507428571428572</v>
      </c>
      <c r="R70" s="25">
        <f t="shared" si="2"/>
        <v>1.277495107632094</v>
      </c>
      <c r="S70" s="25">
        <f t="shared" si="5"/>
        <v>0.419672131147541</v>
      </c>
      <c r="T70" s="25">
        <f t="shared" si="3"/>
        <v>1.6201332346410067</v>
      </c>
    </row>
    <row r="71" spans="1:20" ht="15">
      <c r="A71" s="40">
        <v>1876</v>
      </c>
      <c r="B71" s="3">
        <v>9.77</v>
      </c>
      <c r="C71" s="3">
        <v>2.53</v>
      </c>
      <c r="D71" s="3">
        <v>10.68</v>
      </c>
      <c r="F71" s="25">
        <v>9.184</v>
      </c>
      <c r="G71" s="25">
        <v>2.378</v>
      </c>
      <c r="H71" s="25">
        <v>10.039</v>
      </c>
      <c r="J71" s="12">
        <v>15</v>
      </c>
      <c r="K71" s="18">
        <f t="shared" si="6"/>
        <v>167.34375</v>
      </c>
      <c r="L71" s="40">
        <v>1876</v>
      </c>
      <c r="N71" s="25">
        <f t="shared" si="0"/>
        <v>0.8232156862745097</v>
      </c>
      <c r="O71" s="25">
        <f t="shared" si="4"/>
        <v>0.21315406162464987</v>
      </c>
      <c r="P71" s="25">
        <f t="shared" si="1"/>
        <v>0.8998543417366948</v>
      </c>
      <c r="R71" s="25">
        <f t="shared" si="2"/>
        <v>1.127692720923986</v>
      </c>
      <c r="S71" s="25">
        <f t="shared" si="5"/>
        <v>0.3494328879092621</v>
      </c>
      <c r="T71" s="25">
        <f t="shared" si="3"/>
        <v>1.1656144323014181</v>
      </c>
    </row>
    <row r="72" spans="1:20" ht="15">
      <c r="A72" s="40">
        <v>1877</v>
      </c>
      <c r="B72" s="3">
        <v>9.31</v>
      </c>
      <c r="C72" s="3">
        <v>3.2</v>
      </c>
      <c r="D72" s="3">
        <v>11.48</v>
      </c>
      <c r="F72" s="25">
        <v>7.308</v>
      </c>
      <c r="G72" s="25">
        <v>2.512</v>
      </c>
      <c r="H72" s="25">
        <v>9.012</v>
      </c>
      <c r="J72" s="12">
        <v>15.54</v>
      </c>
      <c r="K72" s="18">
        <f t="shared" si="6"/>
        <v>167.34375</v>
      </c>
      <c r="L72" s="40">
        <v>1877</v>
      </c>
      <c r="N72" s="25">
        <f t="shared" si="0"/>
        <v>0.6786409411764706</v>
      </c>
      <c r="O72" s="25">
        <f t="shared" si="4"/>
        <v>0.23327121568627449</v>
      </c>
      <c r="P72" s="25">
        <f t="shared" si="1"/>
        <v>0.8368790588235294</v>
      </c>
      <c r="R72" s="25">
        <f t="shared" si="2"/>
        <v>0.9296451248992748</v>
      </c>
      <c r="S72" s="25">
        <f t="shared" si="5"/>
        <v>0.3824118289938926</v>
      </c>
      <c r="T72" s="25">
        <f t="shared" si="3"/>
        <v>1.0840402316366962</v>
      </c>
    </row>
    <row r="73" spans="1:20" ht="15">
      <c r="A73" s="40">
        <v>1878</v>
      </c>
      <c r="B73" s="3">
        <v>9.69</v>
      </c>
      <c r="C73" s="3">
        <v>3.04</v>
      </c>
      <c r="D73" s="3">
        <v>12.81</v>
      </c>
      <c r="F73" s="25">
        <v>7.287</v>
      </c>
      <c r="G73" s="25">
        <v>2.286</v>
      </c>
      <c r="H73" s="25">
        <v>9.633</v>
      </c>
      <c r="J73" s="12">
        <v>15.32</v>
      </c>
      <c r="K73" s="18">
        <f t="shared" si="6"/>
        <v>167.34375</v>
      </c>
      <c r="L73" s="40">
        <v>1878</v>
      </c>
      <c r="N73" s="25">
        <f t="shared" si="0"/>
        <v>0.6671109019607844</v>
      </c>
      <c r="O73" s="25">
        <f t="shared" si="4"/>
        <v>0.2092789243697479</v>
      </c>
      <c r="P73" s="25">
        <f t="shared" si="1"/>
        <v>0.8818827114845937</v>
      </c>
      <c r="R73" s="25">
        <f t="shared" si="2"/>
        <v>0.9138505506312115</v>
      </c>
      <c r="S73" s="25">
        <f t="shared" si="5"/>
        <v>0.3430802038848326</v>
      </c>
      <c r="T73" s="25">
        <f t="shared" si="3"/>
        <v>1.1423351185033597</v>
      </c>
    </row>
    <row r="74" spans="1:20" ht="15">
      <c r="A74" s="40">
        <v>1879</v>
      </c>
      <c r="B74" s="3">
        <v>10.28</v>
      </c>
      <c r="C74" s="3">
        <v>2.95</v>
      </c>
      <c r="D74" s="3">
        <v>14.59</v>
      </c>
      <c r="F74" s="25">
        <v>7.381</v>
      </c>
      <c r="G74" s="25">
        <v>2.118</v>
      </c>
      <c r="H74" s="25">
        <v>10.476</v>
      </c>
      <c r="J74" s="12">
        <v>15.32</v>
      </c>
      <c r="K74" s="18">
        <f t="shared" si="6"/>
        <v>167.34375</v>
      </c>
      <c r="L74" s="40">
        <v>1879</v>
      </c>
      <c r="N74" s="25">
        <f t="shared" si="0"/>
        <v>0.6757164220354809</v>
      </c>
      <c r="O74" s="25">
        <f t="shared" si="4"/>
        <v>0.1938988459383753</v>
      </c>
      <c r="P74" s="25">
        <f t="shared" si="1"/>
        <v>0.9590577478991597</v>
      </c>
      <c r="R74" s="25">
        <f t="shared" si="2"/>
        <v>0.9256389342951793</v>
      </c>
      <c r="S74" s="25">
        <f t="shared" si="5"/>
        <v>0.31786696055471364</v>
      </c>
      <c r="T74" s="25">
        <f t="shared" si="3"/>
        <v>1.2423027822527974</v>
      </c>
    </row>
    <row r="75" spans="1:20" ht="15">
      <c r="A75" s="40">
        <v>1880</v>
      </c>
      <c r="B75" s="3">
        <v>12.13</v>
      </c>
      <c r="C75" s="3">
        <v>3.98</v>
      </c>
      <c r="D75" s="3">
        <v>16.57</v>
      </c>
      <c r="F75" s="25">
        <v>9.158</v>
      </c>
      <c r="G75" s="25">
        <v>3.005</v>
      </c>
      <c r="H75" s="25">
        <v>12.51</v>
      </c>
      <c r="J75" s="12">
        <v>14.17</v>
      </c>
      <c r="K75" s="18">
        <f t="shared" si="6"/>
        <v>167.34375</v>
      </c>
      <c r="L75" s="40">
        <v>1880</v>
      </c>
      <c r="N75" s="25">
        <f t="shared" si="0"/>
        <v>0.775462842203548</v>
      </c>
      <c r="O75" s="25">
        <f t="shared" si="4"/>
        <v>0.2544513912231559</v>
      </c>
      <c r="P75" s="25">
        <f t="shared" si="1"/>
        <v>1.0592968067226889</v>
      </c>
      <c r="R75" s="25">
        <f t="shared" si="2"/>
        <v>1.0622778660322576</v>
      </c>
      <c r="S75" s="25">
        <f t="shared" si="5"/>
        <v>0.4171334282346818</v>
      </c>
      <c r="T75" s="25">
        <f t="shared" si="3"/>
        <v>1.3721461226977836</v>
      </c>
    </row>
    <row r="76" spans="1:20" ht="15">
      <c r="A76" s="40">
        <v>1881</v>
      </c>
      <c r="B76" s="3">
        <v>12.13</v>
      </c>
      <c r="C76" s="3">
        <v>3.69</v>
      </c>
      <c r="D76" s="3">
        <v>16.4</v>
      </c>
      <c r="F76" s="25">
        <v>9.292</v>
      </c>
      <c r="G76" s="25">
        <v>2.827</v>
      </c>
      <c r="H76" s="25">
        <v>12.562</v>
      </c>
      <c r="J76" s="12">
        <v>17.49</v>
      </c>
      <c r="K76" s="18">
        <f t="shared" si="6"/>
        <v>167.34375</v>
      </c>
      <c r="L76" s="40">
        <v>1881</v>
      </c>
      <c r="N76" s="25">
        <f aca="true" t="shared" si="7" ref="N76:N109">F76*$J76/$K76</f>
        <v>0.9711571540616246</v>
      </c>
      <c r="O76" s="25">
        <f aca="true" t="shared" si="8" ref="O76:O109">G76*$J76/$K76</f>
        <v>0.2954650532212885</v>
      </c>
      <c r="P76" s="25">
        <f aca="true" t="shared" si="9" ref="P76:P109">H76*$J76/$K76</f>
        <v>1.312922532212885</v>
      </c>
      <c r="R76" s="25">
        <f aca="true" t="shared" si="10" ref="R76:R109">N76/0.73</f>
        <v>1.330352265837842</v>
      </c>
      <c r="S76" s="25">
        <f aca="true" t="shared" si="11" ref="S76:S109">O76/0.61</f>
        <v>0.4843689397070304</v>
      </c>
      <c r="T76" s="25">
        <f aca="true" t="shared" si="12" ref="T76:T109">P76/0.772</f>
        <v>1.7006768551980376</v>
      </c>
    </row>
    <row r="77" spans="1:20" ht="15">
      <c r="A77" s="40">
        <v>1882</v>
      </c>
      <c r="B77" s="3">
        <v>9.84</v>
      </c>
      <c r="C77" s="3">
        <v>2.33</v>
      </c>
      <c r="D77" s="3">
        <v>14.39</v>
      </c>
      <c r="F77" s="25">
        <v>7.242</v>
      </c>
      <c r="G77" s="25">
        <v>1.715</v>
      </c>
      <c r="H77" s="25">
        <v>10.591</v>
      </c>
      <c r="J77" s="12">
        <v>17.93</v>
      </c>
      <c r="K77" s="18">
        <f t="shared" si="6"/>
        <v>167.34375</v>
      </c>
      <c r="L77" s="40">
        <v>1882</v>
      </c>
      <c r="N77" s="25">
        <f t="shared" si="7"/>
        <v>0.7759420952380953</v>
      </c>
      <c r="O77" s="25">
        <f t="shared" si="8"/>
        <v>0.1837532026143791</v>
      </c>
      <c r="P77" s="25">
        <f t="shared" si="9"/>
        <v>1.1347697777777777</v>
      </c>
      <c r="R77" s="25">
        <f t="shared" si="10"/>
        <v>1.0629343770384867</v>
      </c>
      <c r="S77" s="25">
        <f t="shared" si="11"/>
        <v>0.30123475838422803</v>
      </c>
      <c r="T77" s="25">
        <f t="shared" si="12"/>
        <v>1.4699090385722509</v>
      </c>
    </row>
    <row r="78" spans="1:20" ht="15">
      <c r="A78" s="40">
        <v>1883</v>
      </c>
      <c r="B78" s="3">
        <v>11.58</v>
      </c>
      <c r="C78" s="3">
        <v>4.43</v>
      </c>
      <c r="D78" s="3">
        <v>16.41</v>
      </c>
      <c r="F78" s="25">
        <v>8.349</v>
      </c>
      <c r="G78" s="25">
        <v>3.194</v>
      </c>
      <c r="H78" s="25">
        <v>11.832</v>
      </c>
      <c r="J78" s="12">
        <v>18.03</v>
      </c>
      <c r="K78" s="18">
        <f t="shared" si="6"/>
        <v>167.34375</v>
      </c>
      <c r="L78" s="40">
        <v>1883</v>
      </c>
      <c r="N78" s="25">
        <f t="shared" si="7"/>
        <v>0.89954043697479</v>
      </c>
      <c r="O78" s="25">
        <f t="shared" si="8"/>
        <v>0.34412889635854343</v>
      </c>
      <c r="P78" s="25">
        <f t="shared" si="9"/>
        <v>1.2748068571428572</v>
      </c>
      <c r="R78" s="25">
        <f t="shared" si="10"/>
        <v>1.2322471739380685</v>
      </c>
      <c r="S78" s="25">
        <f t="shared" si="11"/>
        <v>0.5641457317353171</v>
      </c>
      <c r="T78" s="25">
        <f t="shared" si="12"/>
        <v>1.6513042190969653</v>
      </c>
    </row>
    <row r="79" spans="1:20" ht="15">
      <c r="A79" s="40">
        <v>1884</v>
      </c>
      <c r="B79" s="3">
        <v>11.45</v>
      </c>
      <c r="C79" s="3">
        <v>3.82</v>
      </c>
      <c r="D79" s="3">
        <v>15.24</v>
      </c>
      <c r="F79" s="25">
        <v>8.462</v>
      </c>
      <c r="G79" s="25">
        <v>2.823</v>
      </c>
      <c r="H79" s="25">
        <v>11.262</v>
      </c>
      <c r="J79" s="12">
        <v>18.27</v>
      </c>
      <c r="K79" s="18">
        <f t="shared" si="6"/>
        <v>167.34375</v>
      </c>
      <c r="L79" s="40">
        <v>1884</v>
      </c>
      <c r="N79" s="25">
        <f t="shared" si="7"/>
        <v>0.9238512941176471</v>
      </c>
      <c r="O79" s="25">
        <f t="shared" si="8"/>
        <v>0.3082051764705882</v>
      </c>
      <c r="P79" s="25">
        <f t="shared" si="9"/>
        <v>1.229545411764706</v>
      </c>
      <c r="R79" s="25">
        <f t="shared" si="10"/>
        <v>1.2655497179693795</v>
      </c>
      <c r="S79" s="25">
        <f t="shared" si="11"/>
        <v>0.5052543876567019</v>
      </c>
      <c r="T79" s="25">
        <f t="shared" si="12"/>
        <v>1.5926754038402926</v>
      </c>
    </row>
    <row r="80" spans="1:20" ht="15">
      <c r="A80" s="40">
        <v>1885</v>
      </c>
      <c r="B80" s="3">
        <v>9.9</v>
      </c>
      <c r="C80" s="3">
        <v>2.31</v>
      </c>
      <c r="D80" s="3">
        <v>13.88</v>
      </c>
      <c r="F80" s="25">
        <v>7.069</v>
      </c>
      <c r="G80" s="25">
        <v>1.649</v>
      </c>
      <c r="H80" s="25">
        <v>9.91</v>
      </c>
      <c r="J80" s="12">
        <v>19.47</v>
      </c>
      <c r="K80" s="18">
        <f t="shared" si="6"/>
        <v>167.34375</v>
      </c>
      <c r="L80" s="40">
        <v>1885</v>
      </c>
      <c r="N80" s="25">
        <f t="shared" si="7"/>
        <v>0.8224593389355742</v>
      </c>
      <c r="O80" s="25">
        <f t="shared" si="8"/>
        <v>0.1918567619047619</v>
      </c>
      <c r="P80" s="25">
        <f t="shared" si="9"/>
        <v>1.1530021288515406</v>
      </c>
      <c r="R80" s="25">
        <f t="shared" si="10"/>
        <v>1.1266566286788688</v>
      </c>
      <c r="S80" s="25">
        <f t="shared" si="11"/>
        <v>0.31451928181108507</v>
      </c>
      <c r="T80" s="25">
        <f t="shared" si="12"/>
        <v>1.493526073641892</v>
      </c>
    </row>
    <row r="81" spans="1:20" ht="15">
      <c r="A81" s="40">
        <v>1886</v>
      </c>
      <c r="B81" s="3">
        <v>11.26</v>
      </c>
      <c r="C81" s="3">
        <v>2.21</v>
      </c>
      <c r="D81" s="3">
        <v>13.93</v>
      </c>
      <c r="F81" s="25">
        <v>7.702</v>
      </c>
      <c r="G81" s="25">
        <v>1.512</v>
      </c>
      <c r="H81" s="25">
        <v>9.528</v>
      </c>
      <c r="J81" s="12">
        <v>20.47</v>
      </c>
      <c r="K81" s="18">
        <f t="shared" si="6"/>
        <v>167.34375</v>
      </c>
      <c r="L81" s="40">
        <v>1886</v>
      </c>
      <c r="N81" s="25">
        <f t="shared" si="7"/>
        <v>0.9421322278244629</v>
      </c>
      <c r="O81" s="25">
        <f t="shared" si="8"/>
        <v>0.1849524705882353</v>
      </c>
      <c r="P81" s="25">
        <f t="shared" si="9"/>
        <v>1.1654941400560224</v>
      </c>
      <c r="R81" s="25">
        <f t="shared" si="10"/>
        <v>1.2905920929102233</v>
      </c>
      <c r="S81" s="25">
        <f t="shared" si="11"/>
        <v>0.30320077145612345</v>
      </c>
      <c r="T81" s="25">
        <f t="shared" si="12"/>
        <v>1.5097074353057285</v>
      </c>
    </row>
    <row r="82" spans="1:20" ht="15">
      <c r="A82" s="40">
        <v>1887</v>
      </c>
      <c r="B82" s="3">
        <v>9.14</v>
      </c>
      <c r="C82" s="3">
        <v>2.35</v>
      </c>
      <c r="D82" s="3">
        <v>12.13</v>
      </c>
      <c r="F82" s="25">
        <v>5.914</v>
      </c>
      <c r="G82" s="25">
        <v>1.52</v>
      </c>
      <c r="H82" s="25">
        <v>7.848</v>
      </c>
      <c r="J82" s="12">
        <v>20.71</v>
      </c>
      <c r="K82" s="18">
        <f t="shared" si="6"/>
        <v>167.34375</v>
      </c>
      <c r="L82" s="40">
        <v>1887</v>
      </c>
      <c r="N82" s="25">
        <f t="shared" si="7"/>
        <v>0.7319002950513538</v>
      </c>
      <c r="O82" s="25">
        <f t="shared" si="8"/>
        <v>0.1881109990662932</v>
      </c>
      <c r="P82" s="25">
        <f t="shared" si="9"/>
        <v>0.9712467899159665</v>
      </c>
      <c r="R82" s="25">
        <f t="shared" si="10"/>
        <v>1.0026031439059642</v>
      </c>
      <c r="S82" s="25">
        <f t="shared" si="11"/>
        <v>0.3083786869939233</v>
      </c>
      <c r="T82" s="25">
        <f t="shared" si="12"/>
        <v>1.25809169678234</v>
      </c>
    </row>
    <row r="83" spans="1:20" ht="15">
      <c r="A83" s="40">
        <v>1888</v>
      </c>
      <c r="B83" s="3">
        <v>8.99</v>
      </c>
      <c r="C83" s="3">
        <v>2.76</v>
      </c>
      <c r="D83" s="3">
        <v>13.63</v>
      </c>
      <c r="F83" s="25">
        <v>6.203</v>
      </c>
      <c r="G83" s="25">
        <v>1.904</v>
      </c>
      <c r="H83" s="25">
        <v>9.405</v>
      </c>
      <c r="J83" s="12">
        <v>20.29</v>
      </c>
      <c r="K83" s="18">
        <f t="shared" si="6"/>
        <v>167.34375</v>
      </c>
      <c r="L83" s="40">
        <v>1888</v>
      </c>
      <c r="N83" s="25">
        <f t="shared" si="7"/>
        <v>0.7520978225957049</v>
      </c>
      <c r="O83" s="25">
        <f t="shared" si="8"/>
        <v>0.2308551111111111</v>
      </c>
      <c r="P83" s="25">
        <f t="shared" si="9"/>
        <v>1.140332100840336</v>
      </c>
      <c r="R83" s="25">
        <f t="shared" si="10"/>
        <v>1.03027098985713</v>
      </c>
      <c r="S83" s="25">
        <f t="shared" si="11"/>
        <v>0.3784510018214936</v>
      </c>
      <c r="T83" s="25">
        <f t="shared" si="12"/>
        <v>1.4771141202595026</v>
      </c>
    </row>
    <row r="84" spans="1:20" ht="15">
      <c r="A84" s="40">
        <v>1889</v>
      </c>
      <c r="B84" s="3">
        <v>9.42</v>
      </c>
      <c r="C84" s="3">
        <v>2.67</v>
      </c>
      <c r="D84" s="3">
        <v>13.65</v>
      </c>
      <c r="F84" s="25">
        <v>7.206</v>
      </c>
      <c r="G84" s="25">
        <v>2.043</v>
      </c>
      <c r="H84" s="25">
        <v>10.442</v>
      </c>
      <c r="J84" s="12">
        <v>21.04</v>
      </c>
      <c r="K84" s="18">
        <f t="shared" si="6"/>
        <v>167.34375</v>
      </c>
      <c r="L84" s="40">
        <v>1889</v>
      </c>
      <c r="N84" s="25">
        <f t="shared" si="7"/>
        <v>0.9060047955182072</v>
      </c>
      <c r="O84" s="25">
        <f t="shared" si="8"/>
        <v>0.2568648067226891</v>
      </c>
      <c r="P84" s="25">
        <f t="shared" si="9"/>
        <v>1.3128645676937443</v>
      </c>
      <c r="R84" s="25">
        <f t="shared" si="10"/>
        <v>1.2411024596139826</v>
      </c>
      <c r="S84" s="25">
        <f t="shared" si="11"/>
        <v>0.42108984708637553</v>
      </c>
      <c r="T84" s="25">
        <f t="shared" si="12"/>
        <v>1.700601771624021</v>
      </c>
    </row>
    <row r="85" spans="1:20" ht="15">
      <c r="A85" s="40">
        <v>1890</v>
      </c>
      <c r="B85" s="3">
        <v>10.4</v>
      </c>
      <c r="C85" s="3">
        <v>2.2</v>
      </c>
      <c r="D85" s="3">
        <v>12.1</v>
      </c>
      <c r="F85" s="25">
        <v>8.767</v>
      </c>
      <c r="G85" s="25">
        <v>1.855</v>
      </c>
      <c r="H85" s="25">
        <v>10.2</v>
      </c>
      <c r="J85" s="12">
        <v>19.81</v>
      </c>
      <c r="K85" s="18">
        <f t="shared" si="6"/>
        <v>167.34375</v>
      </c>
      <c r="L85" s="40">
        <v>1890</v>
      </c>
      <c r="N85" s="25">
        <f t="shared" si="7"/>
        <v>1.0378294379084967</v>
      </c>
      <c r="O85" s="25">
        <f t="shared" si="8"/>
        <v>0.21959320261437906</v>
      </c>
      <c r="P85" s="25">
        <f t="shared" si="9"/>
        <v>1.2074666666666665</v>
      </c>
      <c r="R85" s="25">
        <f t="shared" si="10"/>
        <v>1.4216841615184888</v>
      </c>
      <c r="S85" s="25">
        <f t="shared" si="11"/>
        <v>0.35998885674488373</v>
      </c>
      <c r="T85" s="25">
        <f t="shared" si="12"/>
        <v>1.5640759930915369</v>
      </c>
    </row>
    <row r="86" spans="1:20" ht="15">
      <c r="A86" s="40">
        <v>1891</v>
      </c>
      <c r="B86" s="3">
        <v>10.59</v>
      </c>
      <c r="C86" s="3">
        <v>3.39</v>
      </c>
      <c r="D86" s="3">
        <v>13.6</v>
      </c>
      <c r="F86" s="25">
        <v>8.207</v>
      </c>
      <c r="G86" s="25">
        <v>2.627</v>
      </c>
      <c r="H86" s="25">
        <v>13.6</v>
      </c>
      <c r="J86" s="12">
        <v>23.23</v>
      </c>
      <c r="K86" s="18">
        <f t="shared" si="6"/>
        <v>167.34375</v>
      </c>
      <c r="L86" s="40">
        <v>1891</v>
      </c>
      <c r="N86" s="25">
        <f t="shared" si="7"/>
        <v>1.1392634024276378</v>
      </c>
      <c r="O86" s="25">
        <f t="shared" si="8"/>
        <v>0.36466978898225955</v>
      </c>
      <c r="P86" s="25">
        <f t="shared" si="9"/>
        <v>1.8878984126984126</v>
      </c>
      <c r="R86" s="25">
        <f t="shared" si="10"/>
        <v>1.5606347978460793</v>
      </c>
      <c r="S86" s="25">
        <f t="shared" si="11"/>
        <v>0.5978193262004255</v>
      </c>
      <c r="T86" s="25">
        <f t="shared" si="12"/>
        <v>2.445464265153384</v>
      </c>
    </row>
    <row r="87" spans="1:20" ht="15">
      <c r="A87" s="40">
        <v>1892</v>
      </c>
      <c r="B87" s="3">
        <v>12.3</v>
      </c>
      <c r="C87" s="3">
        <v>4.27</v>
      </c>
      <c r="D87" s="3">
        <v>14.14</v>
      </c>
      <c r="F87" s="25">
        <v>8.844</v>
      </c>
      <c r="G87" s="25">
        <v>3.07</v>
      </c>
      <c r="H87" s="25">
        <v>14.14</v>
      </c>
      <c r="J87" s="12">
        <v>23.64</v>
      </c>
      <c r="K87" s="18">
        <f t="shared" si="6"/>
        <v>167.34375</v>
      </c>
      <c r="L87" s="40">
        <v>1892</v>
      </c>
      <c r="N87" s="25">
        <f t="shared" si="7"/>
        <v>1.2493574453781513</v>
      </c>
      <c r="O87" s="25">
        <f t="shared" si="8"/>
        <v>0.43368694677871145</v>
      </c>
      <c r="P87" s="25">
        <f t="shared" si="9"/>
        <v>1.9975027450980394</v>
      </c>
      <c r="R87" s="25">
        <f t="shared" si="10"/>
        <v>1.711448555312536</v>
      </c>
      <c r="S87" s="25">
        <f t="shared" si="11"/>
        <v>0.7109622078339533</v>
      </c>
      <c r="T87" s="25">
        <f t="shared" si="12"/>
        <v>2.5874387889870976</v>
      </c>
    </row>
    <row r="88" spans="1:20" ht="15">
      <c r="A88" s="40">
        <v>1893</v>
      </c>
      <c r="B88" s="3">
        <v>8.9</v>
      </c>
      <c r="C88" s="3">
        <v>2.73</v>
      </c>
      <c r="D88" s="3">
        <v>11.69</v>
      </c>
      <c r="F88" s="25">
        <v>6.746</v>
      </c>
      <c r="G88" s="25">
        <v>2.069</v>
      </c>
      <c r="H88" s="25">
        <v>11.69</v>
      </c>
      <c r="J88" s="12">
        <v>23.22</v>
      </c>
      <c r="K88" s="18">
        <f t="shared" si="6"/>
        <v>167.34375</v>
      </c>
      <c r="L88" s="40">
        <v>1893</v>
      </c>
      <c r="N88" s="25">
        <f t="shared" si="7"/>
        <v>0.9360500168067227</v>
      </c>
      <c r="O88" s="25">
        <f t="shared" si="8"/>
        <v>0.28708678991596637</v>
      </c>
      <c r="P88" s="25">
        <f t="shared" si="9"/>
        <v>1.6220611764705883</v>
      </c>
      <c r="R88" s="25">
        <f t="shared" si="10"/>
        <v>1.2822602969955106</v>
      </c>
      <c r="S88" s="25">
        <f t="shared" si="11"/>
        <v>0.47063408182945304</v>
      </c>
      <c r="T88" s="25">
        <f t="shared" si="12"/>
        <v>2.101115513562938</v>
      </c>
    </row>
    <row r="89" spans="1:20" ht="15">
      <c r="A89" s="40">
        <v>1894</v>
      </c>
      <c r="B89" s="3">
        <v>7.43</v>
      </c>
      <c r="C89" s="3">
        <v>1.79</v>
      </c>
      <c r="D89" s="3">
        <v>9.63</v>
      </c>
      <c r="F89" s="25">
        <v>5.78</v>
      </c>
      <c r="G89" s="25">
        <v>1.393</v>
      </c>
      <c r="H89" s="25">
        <v>9.63</v>
      </c>
      <c r="J89" s="12">
        <v>23.01</v>
      </c>
      <c r="K89" s="18">
        <f t="shared" si="6"/>
        <v>167.34375</v>
      </c>
      <c r="L89" s="40">
        <v>1894</v>
      </c>
      <c r="N89" s="25">
        <f t="shared" si="7"/>
        <v>0.7947580952380953</v>
      </c>
      <c r="O89" s="25">
        <f t="shared" si="8"/>
        <v>0.19153945098039218</v>
      </c>
      <c r="P89" s="25">
        <f t="shared" si="9"/>
        <v>1.3241384873949582</v>
      </c>
      <c r="R89" s="25">
        <f t="shared" si="10"/>
        <v>1.0887097195042401</v>
      </c>
      <c r="S89" s="25">
        <f t="shared" si="11"/>
        <v>0.313999099967856</v>
      </c>
      <c r="T89" s="25">
        <f t="shared" si="12"/>
        <v>1.7152052945530547</v>
      </c>
    </row>
    <row r="90" spans="1:20" ht="15">
      <c r="A90" s="40">
        <v>1895</v>
      </c>
      <c r="B90" s="3">
        <v>7.92</v>
      </c>
      <c r="C90" s="3">
        <v>2.73</v>
      </c>
      <c r="D90" s="3">
        <v>12.53</v>
      </c>
      <c r="F90" s="25">
        <v>6.13</v>
      </c>
      <c r="G90" s="25">
        <v>2.113</v>
      </c>
      <c r="H90" s="25">
        <v>12.53</v>
      </c>
      <c r="J90" s="12">
        <v>23</v>
      </c>
      <c r="K90" s="18">
        <f t="shared" si="6"/>
        <v>167.34375</v>
      </c>
      <c r="L90" s="40">
        <v>1895</v>
      </c>
      <c r="N90" s="25">
        <f t="shared" si="7"/>
        <v>0.8425172735760972</v>
      </c>
      <c r="O90" s="25">
        <f t="shared" si="8"/>
        <v>0.2904141923436041</v>
      </c>
      <c r="P90" s="25">
        <f t="shared" si="9"/>
        <v>1.7221437908496733</v>
      </c>
      <c r="R90" s="25">
        <f t="shared" si="10"/>
        <v>1.1541332514741058</v>
      </c>
      <c r="S90" s="25">
        <f t="shared" si="11"/>
        <v>0.47608883990754775</v>
      </c>
      <c r="T90" s="25">
        <f t="shared" si="12"/>
        <v>2.2307562057638255</v>
      </c>
    </row>
    <row r="91" spans="1:20" ht="15">
      <c r="A91" s="40">
        <v>1896</v>
      </c>
      <c r="B91" s="3">
        <v>8.61</v>
      </c>
      <c r="C91" s="3">
        <v>2.35</v>
      </c>
      <c r="D91" s="3">
        <v>12.56</v>
      </c>
      <c r="F91" s="25">
        <v>6.664</v>
      </c>
      <c r="G91" s="25">
        <v>1.818</v>
      </c>
      <c r="H91" s="25">
        <v>12.56</v>
      </c>
      <c r="J91" s="12">
        <v>23.26</v>
      </c>
      <c r="K91" s="18">
        <f t="shared" si="6"/>
        <v>167.34375</v>
      </c>
      <c r="L91" s="40">
        <v>1896</v>
      </c>
      <c r="N91" s="25">
        <f t="shared" si="7"/>
        <v>0.9262648888888888</v>
      </c>
      <c r="O91" s="25">
        <f t="shared" si="8"/>
        <v>0.252693512605042</v>
      </c>
      <c r="P91" s="25">
        <f t="shared" si="9"/>
        <v>1.7457813632119519</v>
      </c>
      <c r="R91" s="25">
        <f t="shared" si="10"/>
        <v>1.26885601217656</v>
      </c>
      <c r="S91" s="25">
        <f t="shared" si="11"/>
        <v>0.41425166000826563</v>
      </c>
      <c r="T91" s="25">
        <f t="shared" si="12"/>
        <v>2.261374822813409</v>
      </c>
    </row>
    <row r="92" spans="1:20" ht="15">
      <c r="A92" s="40">
        <v>1897</v>
      </c>
      <c r="B92" s="3">
        <v>9.2</v>
      </c>
      <c r="C92" s="3">
        <v>2.74</v>
      </c>
      <c r="D92" s="3">
        <v>14.29</v>
      </c>
      <c r="F92" s="25">
        <v>7.121</v>
      </c>
      <c r="G92" s="25">
        <v>2.12</v>
      </c>
      <c r="H92" s="25">
        <v>14.29</v>
      </c>
      <c r="J92" s="12">
        <v>23.26</v>
      </c>
      <c r="K92" s="18">
        <f t="shared" si="6"/>
        <v>167.34375</v>
      </c>
      <c r="L92" s="40">
        <v>1897</v>
      </c>
      <c r="N92" s="25">
        <f t="shared" si="7"/>
        <v>0.9897857553688143</v>
      </c>
      <c r="O92" s="25">
        <f t="shared" si="8"/>
        <v>0.2946701027077498</v>
      </c>
      <c r="P92" s="25">
        <f t="shared" si="9"/>
        <v>1.9862432866479927</v>
      </c>
      <c r="R92" s="25">
        <f t="shared" si="10"/>
        <v>1.3558708977654992</v>
      </c>
      <c r="S92" s="25">
        <f t="shared" si="11"/>
        <v>0.4830657421438521</v>
      </c>
      <c r="T92" s="25">
        <f t="shared" si="12"/>
        <v>2.572853998248695</v>
      </c>
    </row>
    <row r="93" spans="1:20" ht="15">
      <c r="A93" s="40">
        <v>1898</v>
      </c>
      <c r="B93" s="3">
        <v>11.15</v>
      </c>
      <c r="C93" s="3">
        <v>2.72</v>
      </c>
      <c r="D93" s="3">
        <v>14.12</v>
      </c>
      <c r="F93" s="25">
        <v>8.785</v>
      </c>
      <c r="G93" s="25">
        <v>2.106</v>
      </c>
      <c r="H93" s="25">
        <v>14.12</v>
      </c>
      <c r="J93" s="12">
        <v>23.26</v>
      </c>
      <c r="K93" s="18">
        <f t="shared" si="6"/>
        <v>167.34375</v>
      </c>
      <c r="L93" s="40">
        <v>1898</v>
      </c>
      <c r="N93" s="25">
        <f t="shared" si="7"/>
        <v>1.2210739869281046</v>
      </c>
      <c r="O93" s="25">
        <f t="shared" si="8"/>
        <v>0.2927241680672269</v>
      </c>
      <c r="P93" s="25">
        <f t="shared" si="9"/>
        <v>1.9626140802987861</v>
      </c>
      <c r="R93" s="25">
        <f t="shared" si="10"/>
        <v>1.6727040916823352</v>
      </c>
      <c r="S93" s="25">
        <f t="shared" si="11"/>
        <v>0.4798756853561097</v>
      </c>
      <c r="T93" s="25">
        <f t="shared" si="12"/>
        <v>2.542246218003609</v>
      </c>
    </row>
    <row r="94" spans="1:20" ht="15">
      <c r="A94" s="40">
        <v>1899</v>
      </c>
      <c r="B94" s="3">
        <v>9.5</v>
      </c>
      <c r="C94" s="3">
        <v>2.2</v>
      </c>
      <c r="D94" s="3">
        <v>13.84</v>
      </c>
      <c r="F94" s="25">
        <v>7.353</v>
      </c>
      <c r="G94" s="25">
        <v>1.703</v>
      </c>
      <c r="H94" s="25">
        <v>13.84</v>
      </c>
      <c r="J94" s="12">
        <v>23.26</v>
      </c>
      <c r="K94" s="18">
        <f t="shared" si="6"/>
        <v>167.34375</v>
      </c>
      <c r="L94" s="40">
        <v>1899</v>
      </c>
      <c r="N94" s="25">
        <f t="shared" si="7"/>
        <v>1.0220326722689075</v>
      </c>
      <c r="O94" s="25">
        <f t="shared" si="8"/>
        <v>0.23670904948646126</v>
      </c>
      <c r="P94" s="25">
        <f t="shared" si="9"/>
        <v>1.9236953874883287</v>
      </c>
      <c r="R94" s="25">
        <f t="shared" si="10"/>
        <v>1.40004475653275</v>
      </c>
      <c r="S94" s="25">
        <f t="shared" si="11"/>
        <v>0.3880476221089529</v>
      </c>
      <c r="T94" s="25">
        <f t="shared" si="12"/>
        <v>2.491833403482291</v>
      </c>
    </row>
    <row r="95" spans="1:20" ht="15">
      <c r="A95" s="40">
        <v>1900</v>
      </c>
      <c r="B95" s="3">
        <v>9.14</v>
      </c>
      <c r="C95" s="3">
        <v>2.19</v>
      </c>
      <c r="D95" s="3">
        <v>13.4</v>
      </c>
      <c r="F95" s="25">
        <v>7.074</v>
      </c>
      <c r="G95" s="25">
        <v>1.695</v>
      </c>
      <c r="H95" s="25">
        <v>13.4</v>
      </c>
      <c r="J95" s="12">
        <v>23.26</v>
      </c>
      <c r="K95" s="18">
        <f t="shared" si="6"/>
        <v>167.34375</v>
      </c>
      <c r="L95" s="40">
        <v>1900</v>
      </c>
      <c r="N95" s="25">
        <f t="shared" si="7"/>
        <v>0.983252974789916</v>
      </c>
      <c r="O95" s="25">
        <f t="shared" si="8"/>
        <v>0.23559708683473393</v>
      </c>
      <c r="P95" s="25">
        <f t="shared" si="9"/>
        <v>1.8625374416433242</v>
      </c>
      <c r="R95" s="25">
        <f t="shared" si="10"/>
        <v>1.3469218832738576</v>
      </c>
      <c r="S95" s="25">
        <f t="shared" si="11"/>
        <v>0.3862247325159573</v>
      </c>
      <c r="T95" s="25">
        <f t="shared" si="12"/>
        <v>2.4126132663773627</v>
      </c>
    </row>
    <row r="96" spans="1:20" ht="15">
      <c r="A96" s="40">
        <v>1901</v>
      </c>
      <c r="B96" s="3">
        <v>9.54</v>
      </c>
      <c r="C96" s="3">
        <v>2.71</v>
      </c>
      <c r="D96" s="3">
        <v>13.52</v>
      </c>
      <c r="F96" s="25">
        <v>7.384</v>
      </c>
      <c r="G96" s="25">
        <v>2.098</v>
      </c>
      <c r="H96" s="25">
        <v>13.52</v>
      </c>
      <c r="J96" s="12">
        <v>23.26</v>
      </c>
      <c r="K96" s="18">
        <f t="shared" si="6"/>
        <v>167.34375</v>
      </c>
      <c r="L96" s="40">
        <v>1901</v>
      </c>
      <c r="N96" s="25">
        <f t="shared" si="7"/>
        <v>1.0263415275443513</v>
      </c>
      <c r="O96" s="25">
        <f t="shared" si="8"/>
        <v>0.29161220541549954</v>
      </c>
      <c r="P96" s="25">
        <f t="shared" si="9"/>
        <v>1.8792168814192345</v>
      </c>
      <c r="R96" s="25">
        <f t="shared" si="10"/>
        <v>1.4059472980059606</v>
      </c>
      <c r="S96" s="25">
        <f t="shared" si="11"/>
        <v>0.478052795763114</v>
      </c>
      <c r="T96" s="25">
        <f t="shared" si="12"/>
        <v>2.4342187583150707</v>
      </c>
    </row>
    <row r="97" spans="1:20" ht="15">
      <c r="A97" s="40">
        <v>1902</v>
      </c>
      <c r="B97" s="3">
        <v>10.15</v>
      </c>
      <c r="C97" s="3">
        <v>3.47</v>
      </c>
      <c r="D97" s="3">
        <v>13.96</v>
      </c>
      <c r="F97" s="25">
        <v>7.856</v>
      </c>
      <c r="G97" s="25">
        <v>2.686</v>
      </c>
      <c r="H97" s="25">
        <v>13.96</v>
      </c>
      <c r="J97" s="12">
        <v>23.26</v>
      </c>
      <c r="K97" s="18">
        <f t="shared" si="6"/>
        <v>167.34375</v>
      </c>
      <c r="L97" s="40">
        <v>1902</v>
      </c>
      <c r="N97" s="25">
        <f t="shared" si="7"/>
        <v>1.0919473239962652</v>
      </c>
      <c r="O97" s="25">
        <f t="shared" si="8"/>
        <v>0.3733414603174603</v>
      </c>
      <c r="P97" s="25">
        <f t="shared" si="9"/>
        <v>1.9403748272642392</v>
      </c>
      <c r="R97" s="25">
        <f t="shared" si="10"/>
        <v>1.4958182520496783</v>
      </c>
      <c r="S97" s="25">
        <f t="shared" si="11"/>
        <v>0.6120351808482956</v>
      </c>
      <c r="T97" s="25">
        <f t="shared" si="12"/>
        <v>2.513438895419999</v>
      </c>
    </row>
    <row r="98" spans="1:20" ht="15">
      <c r="A98" s="40">
        <v>1903</v>
      </c>
      <c r="B98" s="3">
        <v>11.49</v>
      </c>
      <c r="C98" s="3">
        <v>4.15</v>
      </c>
      <c r="D98" s="3">
        <v>13.4</v>
      </c>
      <c r="F98" s="25">
        <v>8.892</v>
      </c>
      <c r="G98" s="25">
        <v>3.212</v>
      </c>
      <c r="H98" s="25">
        <v>13.4</v>
      </c>
      <c r="J98" s="12">
        <v>23.26</v>
      </c>
      <c r="K98" s="18">
        <f t="shared" si="6"/>
        <v>167.34375</v>
      </c>
      <c r="L98" s="40">
        <v>1903</v>
      </c>
      <c r="N98" s="25">
        <f t="shared" si="7"/>
        <v>1.235946487394958</v>
      </c>
      <c r="O98" s="25">
        <f t="shared" si="8"/>
        <v>0.4464530046685341</v>
      </c>
      <c r="P98" s="25">
        <f t="shared" si="9"/>
        <v>1.8625374416433242</v>
      </c>
      <c r="R98" s="25">
        <f t="shared" si="10"/>
        <v>1.6930773799930932</v>
      </c>
      <c r="S98" s="25">
        <f t="shared" si="11"/>
        <v>0.7318901715877608</v>
      </c>
      <c r="T98" s="25">
        <f t="shared" si="12"/>
        <v>2.4126132663773627</v>
      </c>
    </row>
    <row r="99" spans="1:20" ht="15">
      <c r="A99" s="40">
        <v>1904</v>
      </c>
      <c r="B99" s="3">
        <v>12.5</v>
      </c>
      <c r="C99" s="3">
        <v>4.7</v>
      </c>
      <c r="D99" s="3">
        <v>17.75</v>
      </c>
      <c r="F99" s="25">
        <v>9.675</v>
      </c>
      <c r="G99" s="25">
        <v>3.638</v>
      </c>
      <c r="H99" s="25">
        <v>17.75</v>
      </c>
      <c r="J99" s="12">
        <v>23.26</v>
      </c>
      <c r="K99" s="18">
        <f t="shared" si="6"/>
        <v>167.34375</v>
      </c>
      <c r="L99" s="40">
        <v>1904</v>
      </c>
      <c r="N99" s="25">
        <f t="shared" si="7"/>
        <v>1.3447798319327733</v>
      </c>
      <c r="O99" s="25">
        <f t="shared" si="8"/>
        <v>0.5056650158730159</v>
      </c>
      <c r="P99" s="25">
        <f t="shared" si="9"/>
        <v>2.467167133520075</v>
      </c>
      <c r="R99" s="25">
        <f t="shared" si="10"/>
        <v>1.8421641533325661</v>
      </c>
      <c r="S99" s="25">
        <f t="shared" si="11"/>
        <v>0.8289590424147802</v>
      </c>
      <c r="T99" s="25">
        <f t="shared" si="12"/>
        <v>3.195812349119268</v>
      </c>
    </row>
    <row r="100" spans="1:20" ht="15">
      <c r="A100" s="40">
        <v>1905</v>
      </c>
      <c r="B100" s="3">
        <v>11.72</v>
      </c>
      <c r="C100" s="3">
        <v>3.33</v>
      </c>
      <c r="D100" s="3">
        <v>18.87</v>
      </c>
      <c r="F100" s="25">
        <v>9.069</v>
      </c>
      <c r="G100" s="25">
        <v>2.577</v>
      </c>
      <c r="H100" s="25">
        <v>18.87</v>
      </c>
      <c r="J100" s="12">
        <v>23.26</v>
      </c>
      <c r="K100" s="18">
        <f t="shared" si="6"/>
        <v>167.34375</v>
      </c>
      <c r="L100" s="40">
        <v>1905</v>
      </c>
      <c r="N100" s="25">
        <f t="shared" si="7"/>
        <v>1.2605486610644259</v>
      </c>
      <c r="O100" s="25">
        <f t="shared" si="8"/>
        <v>0.35819096918767507</v>
      </c>
      <c r="P100" s="25">
        <f t="shared" si="9"/>
        <v>2.622841904761905</v>
      </c>
      <c r="R100" s="25">
        <f t="shared" si="10"/>
        <v>1.7267789877594875</v>
      </c>
      <c r="S100" s="25">
        <f t="shared" si="11"/>
        <v>0.5871983101437296</v>
      </c>
      <c r="T100" s="25">
        <f t="shared" si="12"/>
        <v>3.39746360720454</v>
      </c>
    </row>
    <row r="101" spans="1:20" ht="15">
      <c r="A101" s="40">
        <v>1906</v>
      </c>
      <c r="B101" s="3">
        <v>12.85</v>
      </c>
      <c r="C101" s="3">
        <v>1.59</v>
      </c>
      <c r="D101" s="3">
        <v>19.1</v>
      </c>
      <c r="F101" s="25">
        <v>9.869</v>
      </c>
      <c r="G101" s="25">
        <v>1.23</v>
      </c>
      <c r="H101" s="25">
        <v>19.1</v>
      </c>
      <c r="J101" s="12">
        <v>23.26</v>
      </c>
      <c r="K101" s="18">
        <f t="shared" si="6"/>
        <v>167.34375</v>
      </c>
      <c r="L101" s="40">
        <v>1906</v>
      </c>
      <c r="N101" s="25">
        <f t="shared" si="7"/>
        <v>1.3717449262371615</v>
      </c>
      <c r="O101" s="25">
        <f t="shared" si="8"/>
        <v>0.17096425770308124</v>
      </c>
      <c r="P101" s="25">
        <f t="shared" si="9"/>
        <v>2.654810830999067</v>
      </c>
      <c r="R101" s="25">
        <f t="shared" si="10"/>
        <v>1.8791026386810432</v>
      </c>
      <c r="S101" s="25">
        <f t="shared" si="11"/>
        <v>0.280269274923084</v>
      </c>
      <c r="T101" s="25">
        <f t="shared" si="12"/>
        <v>3.43887413341848</v>
      </c>
    </row>
    <row r="102" spans="1:20" ht="15">
      <c r="A102" s="40">
        <v>1907</v>
      </c>
      <c r="B102" s="3">
        <v>13.05</v>
      </c>
      <c r="C102" s="3">
        <v>1.97</v>
      </c>
      <c r="D102" s="3">
        <v>18.56</v>
      </c>
      <c r="F102" s="25">
        <v>10.101</v>
      </c>
      <c r="G102" s="25">
        <v>1.489</v>
      </c>
      <c r="H102" s="25">
        <v>18.56</v>
      </c>
      <c r="J102" s="12">
        <v>23.26</v>
      </c>
      <c r="K102" s="18">
        <f t="shared" si="6"/>
        <v>167.34375</v>
      </c>
      <c r="L102" s="40">
        <v>1907</v>
      </c>
      <c r="N102" s="25">
        <f t="shared" si="7"/>
        <v>1.4039918431372551</v>
      </c>
      <c r="O102" s="25">
        <f t="shared" si="8"/>
        <v>0.20696404855275444</v>
      </c>
      <c r="P102" s="25">
        <f t="shared" si="9"/>
        <v>2.5797533520074696</v>
      </c>
      <c r="R102" s="25">
        <f t="shared" si="10"/>
        <v>1.9232764974482948</v>
      </c>
      <c r="S102" s="25">
        <f t="shared" si="11"/>
        <v>0.33928532549631873</v>
      </c>
      <c r="T102" s="25">
        <f t="shared" si="12"/>
        <v>3.3416494196987947</v>
      </c>
    </row>
    <row r="103" spans="1:20" ht="15">
      <c r="A103" s="40">
        <v>1908</v>
      </c>
      <c r="B103" s="3">
        <v>12.32</v>
      </c>
      <c r="C103" s="3">
        <v>1.8</v>
      </c>
      <c r="D103" s="3">
        <v>14.39</v>
      </c>
      <c r="F103" s="25">
        <v>9.537</v>
      </c>
      <c r="G103" s="25">
        <v>1.393</v>
      </c>
      <c r="H103" s="25">
        <v>14.39</v>
      </c>
      <c r="J103" s="12">
        <v>23.26</v>
      </c>
      <c r="K103" s="18">
        <f t="shared" si="6"/>
        <v>167.34375</v>
      </c>
      <c r="L103" s="40">
        <v>1908</v>
      </c>
      <c r="N103" s="25">
        <f t="shared" si="7"/>
        <v>1.3255984761904764</v>
      </c>
      <c r="O103" s="25">
        <f t="shared" si="8"/>
        <v>0.19362049673202616</v>
      </c>
      <c r="P103" s="25">
        <f t="shared" si="9"/>
        <v>2.0001428197945845</v>
      </c>
      <c r="R103" s="25">
        <f t="shared" si="10"/>
        <v>1.8158883235485979</v>
      </c>
      <c r="S103" s="25">
        <f t="shared" si="11"/>
        <v>0.31741065038037075</v>
      </c>
      <c r="T103" s="25">
        <f t="shared" si="12"/>
        <v>2.5908585748634514</v>
      </c>
    </row>
    <row r="104" spans="1:20" ht="15">
      <c r="A104" s="40">
        <v>1909</v>
      </c>
      <c r="B104" s="3">
        <v>12.25</v>
      </c>
      <c r="C104" s="3">
        <v>1.71</v>
      </c>
      <c r="D104" s="3">
        <v>12.85</v>
      </c>
      <c r="F104" s="25">
        <v>9.637</v>
      </c>
      <c r="G104" s="25">
        <v>1.324</v>
      </c>
      <c r="H104" s="25">
        <v>12.85</v>
      </c>
      <c r="J104" s="12">
        <v>23.26</v>
      </c>
      <c r="K104" s="18">
        <f t="shared" si="6"/>
        <v>167.34375</v>
      </c>
      <c r="L104" s="40">
        <v>1909</v>
      </c>
      <c r="N104" s="25">
        <f t="shared" si="7"/>
        <v>1.3394980093370683</v>
      </c>
      <c r="O104" s="25">
        <f t="shared" si="8"/>
        <v>0.18402981886087771</v>
      </c>
      <c r="P104" s="25">
        <f t="shared" si="9"/>
        <v>1.7860900093370682</v>
      </c>
      <c r="R104" s="25">
        <f t="shared" si="10"/>
        <v>1.8349287799137923</v>
      </c>
      <c r="S104" s="25">
        <f t="shared" si="11"/>
        <v>0.3016882276407831</v>
      </c>
      <c r="T104" s="25">
        <f t="shared" si="12"/>
        <v>2.313588094996202</v>
      </c>
    </row>
    <row r="105" spans="1:20" ht="15">
      <c r="A105" s="40">
        <v>1910</v>
      </c>
      <c r="B105" s="3">
        <v>11.97</v>
      </c>
      <c r="C105" s="3">
        <v>1.38</v>
      </c>
      <c r="D105" s="3">
        <v>12.5</v>
      </c>
      <c r="F105" s="25">
        <v>9.264</v>
      </c>
      <c r="G105" s="25">
        <v>1.069</v>
      </c>
      <c r="H105" s="25">
        <v>12.5</v>
      </c>
      <c r="J105" s="12">
        <v>23.26</v>
      </c>
      <c r="K105" s="18">
        <f t="shared" si="6"/>
        <v>167.34375</v>
      </c>
      <c r="L105" s="40">
        <v>1910</v>
      </c>
      <c r="N105" s="25">
        <f t="shared" si="7"/>
        <v>1.2876527507002802</v>
      </c>
      <c r="O105" s="25">
        <f t="shared" si="8"/>
        <v>0.14858600933706817</v>
      </c>
      <c r="P105" s="25">
        <f t="shared" si="9"/>
        <v>1.7374416433239963</v>
      </c>
      <c r="R105" s="25">
        <f t="shared" si="10"/>
        <v>1.7639078776716168</v>
      </c>
      <c r="S105" s="25">
        <f t="shared" si="11"/>
        <v>0.2435836218640462</v>
      </c>
      <c r="T105" s="25">
        <f t="shared" si="12"/>
        <v>2.2505720768445547</v>
      </c>
    </row>
    <row r="106" spans="1:20" ht="15">
      <c r="A106" s="40">
        <v>1911</v>
      </c>
      <c r="B106" s="3">
        <v>13.23</v>
      </c>
      <c r="C106" s="3">
        <v>2.08</v>
      </c>
      <c r="D106" s="3">
        <v>13.21</v>
      </c>
      <c r="F106" s="25">
        <v>10.248</v>
      </c>
      <c r="G106" s="25">
        <v>1.61</v>
      </c>
      <c r="H106" s="25">
        <v>13.21</v>
      </c>
      <c r="J106" s="12">
        <v>23.26</v>
      </c>
      <c r="K106" s="18">
        <f t="shared" si="6"/>
        <v>167.34375</v>
      </c>
      <c r="L106" s="40">
        <v>1911</v>
      </c>
      <c r="N106" s="25">
        <f t="shared" si="7"/>
        <v>1.4244241568627451</v>
      </c>
      <c r="O106" s="25">
        <f t="shared" si="8"/>
        <v>0.22378248366013076</v>
      </c>
      <c r="P106" s="25">
        <f t="shared" si="9"/>
        <v>1.8361283286647994</v>
      </c>
      <c r="R106" s="25">
        <f t="shared" si="10"/>
        <v>1.9512659683051303</v>
      </c>
      <c r="S106" s="25">
        <f t="shared" si="11"/>
        <v>0.3668565305903783</v>
      </c>
      <c r="T106" s="25">
        <f t="shared" si="12"/>
        <v>2.3784045708093253</v>
      </c>
    </row>
    <row r="107" spans="1:20" ht="15">
      <c r="A107" s="40">
        <v>1912</v>
      </c>
      <c r="B107" s="3">
        <v>13.2</v>
      </c>
      <c r="C107" s="3">
        <v>2.58</v>
      </c>
      <c r="D107" s="3">
        <v>12.66</v>
      </c>
      <c r="F107" s="25">
        <v>10.217</v>
      </c>
      <c r="G107" s="25">
        <v>1.998</v>
      </c>
      <c r="H107" s="25">
        <v>12.66</v>
      </c>
      <c r="J107" s="12">
        <v>23.26</v>
      </c>
      <c r="K107" s="18">
        <f t="shared" si="6"/>
        <v>167.34375</v>
      </c>
      <c r="L107" s="40">
        <v>1912</v>
      </c>
      <c r="N107" s="25">
        <f t="shared" si="7"/>
        <v>1.4201153015873018</v>
      </c>
      <c r="O107" s="25">
        <f t="shared" si="8"/>
        <v>0.27771267226890756</v>
      </c>
      <c r="P107" s="25">
        <f t="shared" si="9"/>
        <v>1.7596808963585435</v>
      </c>
      <c r="R107" s="25">
        <f t="shared" si="10"/>
        <v>1.9453634268319204</v>
      </c>
      <c r="S107" s="25">
        <f t="shared" si="11"/>
        <v>0.45526667585066816</v>
      </c>
      <c r="T107" s="25">
        <f t="shared" si="12"/>
        <v>2.2793793994281653</v>
      </c>
    </row>
    <row r="108" spans="1:20" ht="15">
      <c r="A108" s="40">
        <v>1913</v>
      </c>
      <c r="B108" s="3">
        <v>11.91</v>
      </c>
      <c r="C108" s="3">
        <v>2</v>
      </c>
      <c r="D108" s="3">
        <v>11.85</v>
      </c>
      <c r="F108" s="25">
        <v>9.211</v>
      </c>
      <c r="G108" s="25">
        <v>1.548</v>
      </c>
      <c r="H108" s="25">
        <v>11.85</v>
      </c>
      <c r="J108" s="12">
        <v>23.26</v>
      </c>
      <c r="K108" s="18">
        <f t="shared" si="6"/>
        <v>167.34375</v>
      </c>
      <c r="L108" s="40">
        <v>1913</v>
      </c>
      <c r="N108" s="25">
        <f t="shared" si="7"/>
        <v>1.2802859981325865</v>
      </c>
      <c r="O108" s="25">
        <f t="shared" si="8"/>
        <v>0.21516477310924373</v>
      </c>
      <c r="P108" s="25">
        <f t="shared" si="9"/>
        <v>1.6470946778711486</v>
      </c>
      <c r="R108" s="25">
        <f t="shared" si="10"/>
        <v>1.7538164357980637</v>
      </c>
      <c r="S108" s="25">
        <f t="shared" si="11"/>
        <v>0.35272913624466185</v>
      </c>
      <c r="T108" s="25">
        <f t="shared" si="12"/>
        <v>2.133542328848638</v>
      </c>
    </row>
    <row r="109" spans="1:20" ht="15">
      <c r="A109" s="41">
        <v>1914</v>
      </c>
      <c r="B109" s="3">
        <v>15.09</v>
      </c>
      <c r="C109" s="3">
        <v>2.23</v>
      </c>
      <c r="D109" s="3">
        <v>12.36</v>
      </c>
      <c r="F109" s="25">
        <v>11.666</v>
      </c>
      <c r="G109" s="25">
        <v>1.726</v>
      </c>
      <c r="H109" s="25">
        <v>12.36</v>
      </c>
      <c r="J109" s="12">
        <v>23.26</v>
      </c>
      <c r="K109" s="18">
        <f t="shared" si="6"/>
        <v>167.34375</v>
      </c>
      <c r="L109" s="41">
        <v>1914</v>
      </c>
      <c r="N109" s="25">
        <f t="shared" si="7"/>
        <v>1.6215195368814195</v>
      </c>
      <c r="O109" s="25">
        <f t="shared" si="8"/>
        <v>0.2399059421101774</v>
      </c>
      <c r="P109" s="25">
        <f t="shared" si="9"/>
        <v>1.7179822969187677</v>
      </c>
      <c r="R109" s="25">
        <f t="shared" si="10"/>
        <v>2.221259639563588</v>
      </c>
      <c r="S109" s="25">
        <f t="shared" si="11"/>
        <v>0.39328842968881544</v>
      </c>
      <c r="T109" s="25">
        <f t="shared" si="12"/>
        <v>2.225365669583896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C1">
      <pane ySplit="4460" topLeftCell="BM91" activePane="topLeft" state="split"/>
      <selection pane="topLeft" activeCell="L2" sqref="L2:L4"/>
      <selection pane="bottomLeft" activeCell="P109" sqref="P109"/>
    </sheetView>
  </sheetViews>
  <sheetFormatPr defaultColWidth="11.421875" defaultRowHeight="12.75"/>
  <cols>
    <col min="1" max="2" width="8.8515625" style="3" customWidth="1"/>
    <col min="3" max="3" width="11.28125" style="3" customWidth="1"/>
    <col min="4" max="4" width="8.8515625" style="3" customWidth="1"/>
    <col min="5" max="5" width="6.140625" style="3" customWidth="1"/>
    <col min="6" max="6" width="8.8515625" style="25" customWidth="1"/>
    <col min="7" max="7" width="11.8515625" style="25" customWidth="1"/>
    <col min="8" max="8" width="8.8515625" style="25" customWidth="1"/>
    <col min="9" max="10" width="8.8515625" style="3" customWidth="1"/>
    <col min="11" max="11" width="5.8515625" style="3" customWidth="1"/>
    <col min="12" max="12" width="8.8515625" style="3" customWidth="1"/>
    <col min="13" max="13" width="10.421875" style="3" customWidth="1"/>
    <col min="14" max="16384" width="8.8515625" style="3" customWidth="1"/>
  </cols>
  <sheetData>
    <row r="1" ht="15">
      <c r="A1" s="2" t="s">
        <v>41</v>
      </c>
    </row>
    <row r="2" spans="1:12" ht="15">
      <c r="A2" s="3" t="s">
        <v>191</v>
      </c>
      <c r="L2" s="3" t="s">
        <v>70</v>
      </c>
    </row>
    <row r="3" ht="15">
      <c r="L3" s="3" t="s">
        <v>68</v>
      </c>
    </row>
    <row r="4" spans="1:12" ht="15">
      <c r="A4" s="3" t="s">
        <v>192</v>
      </c>
      <c r="L4" s="3" t="s">
        <v>69</v>
      </c>
    </row>
    <row r="5" ht="15">
      <c r="A5" s="3" t="s">
        <v>200</v>
      </c>
    </row>
    <row r="6" ht="15">
      <c r="A6" s="3" t="s">
        <v>202</v>
      </c>
    </row>
    <row r="7" ht="15">
      <c r="A7" s="3" t="s">
        <v>201</v>
      </c>
    </row>
    <row r="8" spans="10:14" ht="15">
      <c r="J8" s="11" t="s">
        <v>53</v>
      </c>
      <c r="L8" s="31" t="s">
        <v>186</v>
      </c>
      <c r="M8" s="31"/>
      <c r="N8" s="31"/>
    </row>
    <row r="9" spans="2:14" ht="15">
      <c r="B9" s="24"/>
      <c r="C9" s="24" t="s">
        <v>194</v>
      </c>
      <c r="D9" s="24"/>
      <c r="E9" s="24"/>
      <c r="F9" s="28"/>
      <c r="G9" s="28" t="s">
        <v>194</v>
      </c>
      <c r="H9" s="28"/>
      <c r="J9" s="11" t="s">
        <v>54</v>
      </c>
      <c r="L9" s="24"/>
      <c r="M9" s="24" t="s">
        <v>194</v>
      </c>
      <c r="N9" s="24"/>
    </row>
    <row r="10" spans="2:14" ht="15">
      <c r="B10" s="24" t="s">
        <v>193</v>
      </c>
      <c r="C10" s="24" t="s">
        <v>195</v>
      </c>
      <c r="D10" s="24" t="s">
        <v>198</v>
      </c>
      <c r="E10" s="24"/>
      <c r="F10" s="28" t="s">
        <v>193</v>
      </c>
      <c r="G10" s="28" t="s">
        <v>195</v>
      </c>
      <c r="H10" s="28" t="s">
        <v>198</v>
      </c>
      <c r="J10" s="11" t="s">
        <v>55</v>
      </c>
      <c r="L10" s="24" t="s">
        <v>193</v>
      </c>
      <c r="M10" s="24" t="s">
        <v>195</v>
      </c>
      <c r="N10" s="24" t="s">
        <v>198</v>
      </c>
    </row>
    <row r="11" spans="2:14" s="8" customFormat="1" ht="15">
      <c r="B11" s="45" t="s">
        <v>199</v>
      </c>
      <c r="C11" s="45" t="s">
        <v>203</v>
      </c>
      <c r="D11" s="45" t="s">
        <v>3</v>
      </c>
      <c r="E11" s="45"/>
      <c r="F11" s="43" t="s">
        <v>27</v>
      </c>
      <c r="G11" s="43" t="s">
        <v>28</v>
      </c>
      <c r="H11" s="43" t="s">
        <v>29</v>
      </c>
      <c r="J11" s="11" t="s">
        <v>56</v>
      </c>
      <c r="L11" s="45" t="s">
        <v>187</v>
      </c>
      <c r="M11" s="45" t="s">
        <v>187</v>
      </c>
      <c r="N11" s="45" t="s">
        <v>190</v>
      </c>
    </row>
    <row r="12" spans="1:14" ht="15">
      <c r="A12" s="49">
        <v>1816</v>
      </c>
      <c r="B12" s="9">
        <v>2.5</v>
      </c>
      <c r="C12" s="9">
        <v>3.85</v>
      </c>
      <c r="D12" s="9">
        <v>11.5</v>
      </c>
      <c r="F12" s="25">
        <v>0.451</v>
      </c>
      <c r="G12" s="25">
        <v>0.646</v>
      </c>
      <c r="H12" s="25">
        <v>2.073</v>
      </c>
      <c r="I12" s="49">
        <v>1816</v>
      </c>
      <c r="J12" s="12">
        <v>15.3</v>
      </c>
      <c r="L12" s="25">
        <f>F12*$J12/12.2989</f>
        <v>0.5610501752189221</v>
      </c>
      <c r="M12" s="25">
        <f>G12*$J12/4</f>
        <v>2.47095</v>
      </c>
      <c r="N12" s="9">
        <f>H12*J12/0.4055</f>
        <v>78.21676942046855</v>
      </c>
    </row>
    <row r="13" spans="1:14" ht="15">
      <c r="A13" s="50">
        <v>1817</v>
      </c>
      <c r="B13" s="9">
        <v>2.84</v>
      </c>
      <c r="C13" s="9">
        <v>3.45</v>
      </c>
      <c r="D13" s="9">
        <v>11.25</v>
      </c>
      <c r="F13" s="25">
        <v>0.51</v>
      </c>
      <c r="G13" s="25">
        <v>0.62</v>
      </c>
      <c r="H13" s="25">
        <v>2.022</v>
      </c>
      <c r="I13" s="50">
        <v>1817</v>
      </c>
      <c r="J13" s="12">
        <v>15.36</v>
      </c>
      <c r="L13" s="25">
        <f aca="true" t="shared" si="0" ref="L13:L76">F13*$J13/12.2989</f>
        <v>0.6369350104480889</v>
      </c>
      <c r="M13" s="25">
        <f aca="true" t="shared" si="1" ref="M13:M37">G13*$J13/4</f>
        <v>2.3808</v>
      </c>
      <c r="N13" s="9">
        <f aca="true" t="shared" si="2" ref="N13:N76">H13*J13/0.4055</f>
        <v>76.59166461159062</v>
      </c>
    </row>
    <row r="14" spans="1:14" ht="15">
      <c r="A14" s="50">
        <v>1818</v>
      </c>
      <c r="B14" s="9">
        <v>2.98</v>
      </c>
      <c r="C14" s="9">
        <v>3.7</v>
      </c>
      <c r="D14" s="9">
        <v>10.9</v>
      </c>
      <c r="F14" s="25">
        <v>0.535</v>
      </c>
      <c r="G14" s="25">
        <v>0.665</v>
      </c>
      <c r="H14" s="25">
        <v>1.959</v>
      </c>
      <c r="I14" s="50">
        <v>1818</v>
      </c>
      <c r="J14" s="12">
        <v>15.19</v>
      </c>
      <c r="L14" s="25">
        <f t="shared" si="0"/>
        <v>0.6607623445999236</v>
      </c>
      <c r="M14" s="25">
        <f t="shared" si="1"/>
        <v>2.5253375</v>
      </c>
      <c r="N14" s="9">
        <f t="shared" si="2"/>
        <v>73.38399506781751</v>
      </c>
    </row>
    <row r="15" spans="1:14" ht="15">
      <c r="A15" s="50">
        <v>1819</v>
      </c>
      <c r="B15" s="9">
        <v>2.76</v>
      </c>
      <c r="C15" s="9">
        <v>3.72</v>
      </c>
      <c r="D15" s="9">
        <v>10.5</v>
      </c>
      <c r="F15" s="25">
        <v>0.493</v>
      </c>
      <c r="G15" s="25">
        <v>0.651</v>
      </c>
      <c r="H15" s="25">
        <v>1.877</v>
      </c>
      <c r="I15" s="50">
        <v>1819</v>
      </c>
      <c r="J15" s="12">
        <v>15.6</v>
      </c>
      <c r="L15" s="25">
        <f t="shared" si="0"/>
        <v>0.6253242159867956</v>
      </c>
      <c r="M15" s="25">
        <f t="shared" si="1"/>
        <v>2.5389</v>
      </c>
      <c r="N15" s="9">
        <f t="shared" si="2"/>
        <v>72.21011097410603</v>
      </c>
    </row>
    <row r="16" spans="1:14" ht="15">
      <c r="A16" s="50">
        <v>1820</v>
      </c>
      <c r="B16" s="9">
        <v>2.65</v>
      </c>
      <c r="C16" s="9">
        <v>3.53</v>
      </c>
      <c r="D16" s="9">
        <v>10.7</v>
      </c>
      <c r="F16" s="25">
        <v>0.471</v>
      </c>
      <c r="G16" s="25">
        <v>0.627</v>
      </c>
      <c r="H16" s="25">
        <v>1.9</v>
      </c>
      <c r="I16" s="50">
        <v>1820</v>
      </c>
      <c r="J16" s="12">
        <v>15.54</v>
      </c>
      <c r="L16" s="25">
        <f t="shared" si="0"/>
        <v>0.5951215149322296</v>
      </c>
      <c r="M16" s="25">
        <f t="shared" si="1"/>
        <v>2.435895</v>
      </c>
      <c r="N16" s="9">
        <f t="shared" si="2"/>
        <v>72.81381011097409</v>
      </c>
    </row>
    <row r="17" spans="1:14" ht="15">
      <c r="A17" s="50">
        <v>1821</v>
      </c>
      <c r="B17" s="9">
        <v>2.6</v>
      </c>
      <c r="C17" s="9">
        <v>3.82</v>
      </c>
      <c r="D17" s="9">
        <v>11.8</v>
      </c>
      <c r="F17" s="25">
        <v>0.461</v>
      </c>
      <c r="G17" s="25">
        <v>0.677</v>
      </c>
      <c r="H17" s="25">
        <v>2.092</v>
      </c>
      <c r="I17" s="50">
        <v>1821</v>
      </c>
      <c r="J17" s="12">
        <v>15.56</v>
      </c>
      <c r="L17" s="25">
        <f t="shared" si="0"/>
        <v>0.583235899145452</v>
      </c>
      <c r="M17" s="25">
        <f t="shared" si="1"/>
        <v>2.6335300000000004</v>
      </c>
      <c r="N17" s="9">
        <f t="shared" si="2"/>
        <v>80.27501849568435</v>
      </c>
    </row>
    <row r="18" spans="1:14" ht="15">
      <c r="A18" s="50">
        <v>1822</v>
      </c>
      <c r="B18" s="9">
        <v>3.1</v>
      </c>
      <c r="C18" s="9">
        <v>4.88</v>
      </c>
      <c r="D18" s="9">
        <v>12.1</v>
      </c>
      <c r="F18" s="25">
        <v>0.553</v>
      </c>
      <c r="G18" s="25">
        <v>0.871</v>
      </c>
      <c r="H18" s="25">
        <v>2.16</v>
      </c>
      <c r="I18" s="50">
        <v>1822</v>
      </c>
      <c r="J18" s="12">
        <v>15.63</v>
      </c>
      <c r="L18" s="25">
        <f t="shared" si="0"/>
        <v>0.7027774841652508</v>
      </c>
      <c r="M18" s="25">
        <f t="shared" si="1"/>
        <v>3.4034325</v>
      </c>
      <c r="N18" s="9">
        <f t="shared" si="2"/>
        <v>83.25721331689273</v>
      </c>
    </row>
    <row r="19" spans="1:14" ht="15">
      <c r="A19" s="50">
        <v>1823</v>
      </c>
      <c r="B19" s="9">
        <v>2.85</v>
      </c>
      <c r="C19" s="9">
        <v>6.21</v>
      </c>
      <c r="D19" s="9">
        <v>12.05</v>
      </c>
      <c r="F19" s="25">
        <v>0.506</v>
      </c>
      <c r="G19" s="25">
        <v>1.102</v>
      </c>
      <c r="H19" s="25">
        <v>2.14</v>
      </c>
      <c r="I19" s="50">
        <v>1823</v>
      </c>
      <c r="J19" s="12">
        <v>15.54</v>
      </c>
      <c r="L19" s="25">
        <f t="shared" si="0"/>
        <v>0.6393449820715673</v>
      </c>
      <c r="M19" s="25">
        <f t="shared" si="1"/>
        <v>4.28127</v>
      </c>
      <c r="N19" s="9">
        <f t="shared" si="2"/>
        <v>82.01134401972872</v>
      </c>
    </row>
    <row r="20" spans="1:14" ht="15">
      <c r="A20" s="50">
        <v>1824</v>
      </c>
      <c r="B20" s="9">
        <v>2.1</v>
      </c>
      <c r="C20" s="9">
        <v>6.25</v>
      </c>
      <c r="D20" s="9">
        <v>10.95</v>
      </c>
      <c r="F20" s="25">
        <v>0.377</v>
      </c>
      <c r="G20" s="25">
        <v>1.123</v>
      </c>
      <c r="H20" s="25">
        <v>1.968</v>
      </c>
      <c r="I20" s="50">
        <v>1824</v>
      </c>
      <c r="J20" s="12">
        <v>15.69</v>
      </c>
      <c r="L20" s="25">
        <f t="shared" si="0"/>
        <v>0.48094788964866775</v>
      </c>
      <c r="M20" s="25">
        <f t="shared" si="1"/>
        <v>4.4049675</v>
      </c>
      <c r="N20" s="9">
        <f t="shared" si="2"/>
        <v>76.14776818742293</v>
      </c>
    </row>
    <row r="21" spans="1:14" ht="15">
      <c r="A21" s="50">
        <v>1825</v>
      </c>
      <c r="B21" s="9">
        <v>2.12</v>
      </c>
      <c r="C21" s="9">
        <v>6.14</v>
      </c>
      <c r="D21" s="9">
        <v>11.05</v>
      </c>
      <c r="F21" s="25">
        <v>0.379</v>
      </c>
      <c r="G21" s="25">
        <v>1.098</v>
      </c>
      <c r="H21" s="25">
        <v>1.976</v>
      </c>
      <c r="I21" s="50">
        <v>1825</v>
      </c>
      <c r="J21" s="12">
        <v>15.26</v>
      </c>
      <c r="L21" s="25">
        <f t="shared" si="0"/>
        <v>0.4702485588142029</v>
      </c>
      <c r="M21" s="25">
        <f t="shared" si="1"/>
        <v>4.1888700000000005</v>
      </c>
      <c r="N21" s="9">
        <f t="shared" si="2"/>
        <v>74.36192355117139</v>
      </c>
    </row>
    <row r="22" spans="1:14" ht="15">
      <c r="A22" s="50">
        <v>1826</v>
      </c>
      <c r="B22" s="9">
        <v>2.41</v>
      </c>
      <c r="C22" s="9">
        <v>6.02</v>
      </c>
      <c r="D22" s="9">
        <v>11.5</v>
      </c>
      <c r="F22" s="25">
        <v>0.431</v>
      </c>
      <c r="G22" s="25">
        <v>1.075</v>
      </c>
      <c r="H22" s="25">
        <v>2.056</v>
      </c>
      <c r="I22" s="50">
        <v>1826</v>
      </c>
      <c r="J22" s="12">
        <v>15.43</v>
      </c>
      <c r="L22" s="25">
        <f t="shared" si="0"/>
        <v>0.5407255933457463</v>
      </c>
      <c r="M22" s="25">
        <f t="shared" si="1"/>
        <v>4.146812499999999</v>
      </c>
      <c r="N22" s="9">
        <f t="shared" si="2"/>
        <v>78.23447595561035</v>
      </c>
    </row>
    <row r="23" spans="1:14" ht="15">
      <c r="A23" s="50">
        <v>1827</v>
      </c>
      <c r="B23" s="9">
        <v>2.75</v>
      </c>
      <c r="C23" s="9">
        <v>5.18</v>
      </c>
      <c r="D23" s="9">
        <v>11.65</v>
      </c>
      <c r="F23" s="25">
        <v>0.491</v>
      </c>
      <c r="G23" s="25">
        <v>0.925</v>
      </c>
      <c r="H23" s="25">
        <v>2.08</v>
      </c>
      <c r="I23" s="50">
        <v>1827</v>
      </c>
      <c r="J23" s="12">
        <v>15.63</v>
      </c>
      <c r="L23" s="25">
        <f t="shared" si="0"/>
        <v>0.6239850718356926</v>
      </c>
      <c r="M23" s="25">
        <f t="shared" si="1"/>
        <v>3.6144375</v>
      </c>
      <c r="N23" s="9">
        <f t="shared" si="2"/>
        <v>80.17361282367447</v>
      </c>
    </row>
    <row r="24" spans="1:14" ht="15">
      <c r="A24" s="50">
        <v>1828</v>
      </c>
      <c r="B24" s="9">
        <v>2.66</v>
      </c>
      <c r="C24" s="9">
        <v>4.32</v>
      </c>
      <c r="D24" s="9">
        <v>11.8</v>
      </c>
      <c r="F24" s="25">
        <v>0.473</v>
      </c>
      <c r="G24" s="25">
        <v>0.769</v>
      </c>
      <c r="H24" s="25">
        <v>2.099</v>
      </c>
      <c r="I24" s="50">
        <v>1828</v>
      </c>
      <c r="J24" s="12">
        <v>15.51</v>
      </c>
      <c r="L24" s="25">
        <f t="shared" si="0"/>
        <v>0.596494808478807</v>
      </c>
      <c r="M24" s="25">
        <f t="shared" si="1"/>
        <v>2.9817975</v>
      </c>
      <c r="N24" s="9">
        <f t="shared" si="2"/>
        <v>80.2848088779285</v>
      </c>
    </row>
    <row r="25" spans="1:14" ht="15">
      <c r="A25" s="50">
        <v>1829</v>
      </c>
      <c r="B25" s="9">
        <v>2.1</v>
      </c>
      <c r="C25" s="9">
        <v>4.52</v>
      </c>
      <c r="D25" s="9">
        <v>11.75</v>
      </c>
      <c r="F25" s="25">
        <v>0.374</v>
      </c>
      <c r="G25" s="25">
        <v>0.805</v>
      </c>
      <c r="H25" s="25">
        <v>2.094</v>
      </c>
      <c r="I25" s="50">
        <v>1829</v>
      </c>
      <c r="J25" s="12">
        <v>15.66</v>
      </c>
      <c r="L25" s="25">
        <f t="shared" si="0"/>
        <v>0.4762084414053289</v>
      </c>
      <c r="M25" s="25">
        <f t="shared" si="1"/>
        <v>3.1515750000000002</v>
      </c>
      <c r="N25" s="9">
        <f t="shared" si="2"/>
        <v>80.8681627620222</v>
      </c>
    </row>
    <row r="26" spans="1:14" ht="15">
      <c r="A26" s="50">
        <v>1830</v>
      </c>
      <c r="B26" s="9">
        <v>2.35</v>
      </c>
      <c r="C26" s="9">
        <v>4.83</v>
      </c>
      <c r="D26" s="9">
        <v>11.85</v>
      </c>
      <c r="F26" s="25">
        <v>0.416</v>
      </c>
      <c r="G26" s="25">
        <v>0.855</v>
      </c>
      <c r="H26" s="25">
        <v>2.097</v>
      </c>
      <c r="I26" s="50">
        <v>1830</v>
      </c>
      <c r="J26" s="12">
        <v>15.76</v>
      </c>
      <c r="L26" s="25">
        <f t="shared" si="0"/>
        <v>0.5330688110318809</v>
      </c>
      <c r="M26" s="25">
        <f t="shared" si="1"/>
        <v>3.3687</v>
      </c>
      <c r="N26" s="9">
        <f t="shared" si="2"/>
        <v>81.5011590628853</v>
      </c>
    </row>
    <row r="27" spans="1:14" ht="15">
      <c r="A27" s="50">
        <v>1831</v>
      </c>
      <c r="B27" s="9">
        <v>3.35</v>
      </c>
      <c r="C27" s="9">
        <v>4.8</v>
      </c>
      <c r="D27" s="9">
        <v>11.95</v>
      </c>
      <c r="F27" s="25">
        <v>0.591</v>
      </c>
      <c r="G27" s="25">
        <v>0.847</v>
      </c>
      <c r="H27" s="25">
        <v>2.108</v>
      </c>
      <c r="I27" s="50">
        <v>1831</v>
      </c>
      <c r="J27" s="12">
        <v>15.47</v>
      </c>
      <c r="L27" s="25">
        <f t="shared" si="0"/>
        <v>0.7433811153843027</v>
      </c>
      <c r="M27" s="25">
        <f t="shared" si="1"/>
        <v>3.2757725</v>
      </c>
      <c r="N27" s="9">
        <f t="shared" si="2"/>
        <v>80.42110974106043</v>
      </c>
    </row>
    <row r="28" spans="1:14" ht="15">
      <c r="A28" s="50">
        <v>1832</v>
      </c>
      <c r="B28" s="9">
        <v>3.1</v>
      </c>
      <c r="C28" s="9">
        <v>4.55</v>
      </c>
      <c r="D28" s="9">
        <v>12.05</v>
      </c>
      <c r="F28" s="25">
        <v>0.547</v>
      </c>
      <c r="G28" s="25">
        <v>0.803</v>
      </c>
      <c r="H28" s="25">
        <v>2.126</v>
      </c>
      <c r="I28" s="50">
        <v>1832</v>
      </c>
      <c r="J28" s="12">
        <v>15.3</v>
      </c>
      <c r="L28" s="25">
        <f t="shared" si="0"/>
        <v>0.6804754896779388</v>
      </c>
      <c r="M28" s="25">
        <f t="shared" si="1"/>
        <v>3.0714750000000004</v>
      </c>
      <c r="N28" s="9">
        <f t="shared" si="2"/>
        <v>80.216522811344</v>
      </c>
    </row>
    <row r="29" spans="1:14" ht="15">
      <c r="A29" s="50">
        <v>1833</v>
      </c>
      <c r="B29" s="9">
        <v>2.9</v>
      </c>
      <c r="C29" s="9">
        <v>4.95</v>
      </c>
      <c r="D29" s="9">
        <v>12.1</v>
      </c>
      <c r="F29" s="25">
        <v>0.507</v>
      </c>
      <c r="G29" s="25">
        <v>0.866</v>
      </c>
      <c r="H29" s="25">
        <v>2.116</v>
      </c>
      <c r="I29" s="50">
        <v>1833</v>
      </c>
      <c r="J29" s="12">
        <v>15.78</v>
      </c>
      <c r="L29" s="25">
        <f t="shared" si="0"/>
        <v>0.6505020774215581</v>
      </c>
      <c r="M29" s="25">
        <f t="shared" si="1"/>
        <v>3.4163699999999997</v>
      </c>
      <c r="N29" s="9">
        <f t="shared" si="2"/>
        <v>82.34397040690506</v>
      </c>
    </row>
    <row r="30" spans="1:14" ht="15">
      <c r="A30" s="50">
        <v>1834</v>
      </c>
      <c r="B30" s="9">
        <v>3.15</v>
      </c>
      <c r="C30" s="9">
        <v>5.3</v>
      </c>
      <c r="D30" s="9">
        <v>12.2</v>
      </c>
      <c r="F30" s="25">
        <v>0.555</v>
      </c>
      <c r="G30" s="25">
        <v>0.933</v>
      </c>
      <c r="H30" s="25">
        <v>2.148</v>
      </c>
      <c r="I30" s="50">
        <v>1834</v>
      </c>
      <c r="J30" s="12">
        <v>15.33</v>
      </c>
      <c r="L30" s="25">
        <f t="shared" si="0"/>
        <v>0.6917813788224964</v>
      </c>
      <c r="M30" s="25">
        <f t="shared" si="1"/>
        <v>3.5757225000000004</v>
      </c>
      <c r="N30" s="9">
        <f t="shared" si="2"/>
        <v>81.20552404438963</v>
      </c>
    </row>
    <row r="31" spans="1:14" ht="15">
      <c r="A31" s="50">
        <v>1835</v>
      </c>
      <c r="B31" s="9">
        <v>3.37</v>
      </c>
      <c r="C31" s="9">
        <v>5.75</v>
      </c>
      <c r="D31" s="9">
        <v>11.8</v>
      </c>
      <c r="F31" s="25">
        <v>0.588</v>
      </c>
      <c r="G31" s="25">
        <v>1.004</v>
      </c>
      <c r="H31" s="25">
        <v>2.06</v>
      </c>
      <c r="I31" s="50">
        <v>1835</v>
      </c>
      <c r="J31" s="12">
        <v>15.63</v>
      </c>
      <c r="L31" s="25">
        <f t="shared" si="0"/>
        <v>0.7472570717706463</v>
      </c>
      <c r="M31" s="25">
        <f t="shared" si="1"/>
        <v>3.92313</v>
      </c>
      <c r="N31" s="9">
        <f t="shared" si="2"/>
        <v>79.4027127003699</v>
      </c>
    </row>
    <row r="32" spans="1:14" ht="15">
      <c r="A32" s="50">
        <v>1836</v>
      </c>
      <c r="B32" s="9">
        <v>2.85</v>
      </c>
      <c r="C32" s="9">
        <v>6.15</v>
      </c>
      <c r="D32" s="9">
        <v>12.3</v>
      </c>
      <c r="F32" s="25">
        <v>0.45</v>
      </c>
      <c r="G32" s="25">
        <v>1.072</v>
      </c>
      <c r="H32" s="25">
        <v>2.144</v>
      </c>
      <c r="I32" s="50">
        <v>1836</v>
      </c>
      <c r="J32" s="12">
        <v>15.83</v>
      </c>
      <c r="L32" s="25">
        <f t="shared" si="0"/>
        <v>0.5791981396710275</v>
      </c>
      <c r="M32" s="25">
        <f t="shared" si="1"/>
        <v>4.24244</v>
      </c>
      <c r="N32" s="9">
        <f t="shared" si="2"/>
        <v>83.69795314426634</v>
      </c>
    </row>
    <row r="33" spans="1:14" ht="15">
      <c r="A33" s="50">
        <v>1837</v>
      </c>
      <c r="B33" s="9">
        <v>3.15</v>
      </c>
      <c r="C33" s="9">
        <v>2.85</v>
      </c>
      <c r="D33" s="9">
        <v>12.5</v>
      </c>
      <c r="F33" s="25">
        <v>0.549</v>
      </c>
      <c r="G33" s="25">
        <v>0.497</v>
      </c>
      <c r="H33" s="25">
        <v>2.179</v>
      </c>
      <c r="I33" s="50">
        <v>1837</v>
      </c>
      <c r="J33" s="12">
        <v>16</v>
      </c>
      <c r="L33" s="25">
        <f t="shared" si="0"/>
        <v>0.7142102139215702</v>
      </c>
      <c r="M33" s="25">
        <f t="shared" si="1"/>
        <v>1.988</v>
      </c>
      <c r="N33" s="9">
        <f t="shared" si="2"/>
        <v>85.9778051787916</v>
      </c>
    </row>
    <row r="34" spans="1:14" ht="15">
      <c r="A34" s="50">
        <v>1838</v>
      </c>
      <c r="B34" s="9">
        <v>3.2</v>
      </c>
      <c r="C34" s="9">
        <v>2.97</v>
      </c>
      <c r="D34" s="9">
        <v>12.1</v>
      </c>
      <c r="F34" s="25">
        <v>0.556</v>
      </c>
      <c r="G34" s="25">
        <v>0.51</v>
      </c>
      <c r="H34" s="25">
        <v>2.102</v>
      </c>
      <c r="I34" s="50">
        <v>1838</v>
      </c>
      <c r="J34" s="12">
        <v>15.89</v>
      </c>
      <c r="L34" s="25">
        <f t="shared" si="0"/>
        <v>0.718343916935661</v>
      </c>
      <c r="M34" s="25">
        <f t="shared" si="1"/>
        <v>2.0259750000000003</v>
      </c>
      <c r="N34" s="9">
        <f t="shared" si="2"/>
        <v>82.36937114673242</v>
      </c>
    </row>
    <row r="35" spans="1:14" ht="15">
      <c r="A35" s="50">
        <v>1839</v>
      </c>
      <c r="B35" s="9">
        <v>2.9</v>
      </c>
      <c r="C35" s="9">
        <v>2.45</v>
      </c>
      <c r="D35" s="9">
        <v>12.6</v>
      </c>
      <c r="F35" s="25">
        <v>0.51</v>
      </c>
      <c r="G35" s="25">
        <v>0.431</v>
      </c>
      <c r="H35" s="25">
        <v>2.215</v>
      </c>
      <c r="I35" s="50">
        <v>1839</v>
      </c>
      <c r="J35" s="12">
        <v>15.53</v>
      </c>
      <c r="L35" s="25">
        <f t="shared" si="0"/>
        <v>0.643984421371017</v>
      </c>
      <c r="M35" s="25">
        <f t="shared" si="1"/>
        <v>1.6733574999999998</v>
      </c>
      <c r="N35" s="9">
        <f t="shared" si="2"/>
        <v>84.83094944512946</v>
      </c>
    </row>
    <row r="36" spans="1:14" ht="15">
      <c r="A36" s="50">
        <v>1840</v>
      </c>
      <c r="B36" s="9">
        <v>3.5</v>
      </c>
      <c r="C36" s="9">
        <v>2.8</v>
      </c>
      <c r="D36" s="9">
        <v>12.8</v>
      </c>
      <c r="F36" s="25">
        <v>0.619</v>
      </c>
      <c r="G36" s="25">
        <v>0.496</v>
      </c>
      <c r="H36" s="25">
        <v>2.266</v>
      </c>
      <c r="I36" s="50">
        <v>1840</v>
      </c>
      <c r="J36" s="12">
        <v>15.59</v>
      </c>
      <c r="L36" s="25">
        <f t="shared" si="0"/>
        <v>0.7846400897641252</v>
      </c>
      <c r="M36" s="25">
        <f t="shared" si="1"/>
        <v>1.93316</v>
      </c>
      <c r="N36" s="9">
        <f t="shared" si="2"/>
        <v>87.11945745992601</v>
      </c>
    </row>
    <row r="37" spans="1:14" ht="15">
      <c r="A37" s="51">
        <v>1841</v>
      </c>
      <c r="B37" s="54">
        <v>3.8</v>
      </c>
      <c r="C37" s="54">
        <v>3.21</v>
      </c>
      <c r="D37" s="54">
        <v>13.05</v>
      </c>
      <c r="F37" s="25">
        <v>0.67</v>
      </c>
      <c r="G37" s="52">
        <v>0.566</v>
      </c>
      <c r="H37" s="25">
        <v>2.302</v>
      </c>
      <c r="I37" s="51">
        <v>1841</v>
      </c>
      <c r="J37" s="14">
        <v>15.47</v>
      </c>
      <c r="L37" s="25">
        <f t="shared" si="0"/>
        <v>0.8427501646488711</v>
      </c>
      <c r="M37" s="25">
        <f t="shared" si="1"/>
        <v>2.189005</v>
      </c>
      <c r="N37" s="9">
        <f t="shared" si="2"/>
        <v>87.8222934648582</v>
      </c>
    </row>
    <row r="38" spans="1:14" ht="15">
      <c r="A38" s="50">
        <v>1842</v>
      </c>
      <c r="B38" s="9">
        <v>47.5</v>
      </c>
      <c r="C38" s="9">
        <v>1.32</v>
      </c>
      <c r="D38" s="9">
        <v>1.95</v>
      </c>
      <c r="F38" s="25">
        <v>0.554</v>
      </c>
      <c r="G38" s="25">
        <v>1.54</v>
      </c>
      <c r="H38" s="25">
        <v>2.276</v>
      </c>
      <c r="I38" s="50">
        <v>1842</v>
      </c>
      <c r="J38" s="12">
        <v>15.16</v>
      </c>
      <c r="L38" s="25">
        <f t="shared" si="0"/>
        <v>0.682877330492971</v>
      </c>
      <c r="M38" s="25">
        <f aca="true" t="shared" si="3" ref="M38:M76">G38*$J38/12.2989</f>
        <v>1.8982510631032044</v>
      </c>
      <c r="N38" s="9">
        <f t="shared" si="2"/>
        <v>85.09040690505547</v>
      </c>
    </row>
    <row r="39" spans="1:14" ht="15">
      <c r="A39" s="50">
        <v>1843</v>
      </c>
      <c r="B39" s="9">
        <v>43.1</v>
      </c>
      <c r="C39" s="9">
        <v>2.01</v>
      </c>
      <c r="D39" s="9">
        <v>2</v>
      </c>
      <c r="F39" s="25">
        <v>0.502</v>
      </c>
      <c r="G39" s="25">
        <v>2.34</v>
      </c>
      <c r="H39" s="25">
        <v>2.328</v>
      </c>
      <c r="I39" s="50">
        <v>1843</v>
      </c>
      <c r="J39" s="12">
        <v>14.78</v>
      </c>
      <c r="L39" s="25">
        <f t="shared" si="0"/>
        <v>0.6032702111570953</v>
      </c>
      <c r="M39" s="25">
        <f t="shared" si="3"/>
        <v>2.812056362764149</v>
      </c>
      <c r="N39" s="9">
        <f t="shared" si="2"/>
        <v>84.85287299630085</v>
      </c>
    </row>
    <row r="40" spans="1:14" ht="15">
      <c r="A40" s="50">
        <v>1844</v>
      </c>
      <c r="B40" s="9">
        <v>40.8</v>
      </c>
      <c r="C40" s="9">
        <v>1.29</v>
      </c>
      <c r="D40" s="9">
        <v>2.15</v>
      </c>
      <c r="F40" s="25">
        <v>0.475</v>
      </c>
      <c r="G40" s="25">
        <v>1.502</v>
      </c>
      <c r="H40" s="25">
        <v>2.503</v>
      </c>
      <c r="I40" s="50">
        <v>1844</v>
      </c>
      <c r="J40" s="12">
        <v>14.78</v>
      </c>
      <c r="L40" s="25">
        <f t="shared" si="0"/>
        <v>0.5708234069713551</v>
      </c>
      <c r="M40" s="25">
        <f t="shared" si="3"/>
        <v>1.805003699517843</v>
      </c>
      <c r="N40" s="9">
        <f t="shared" si="2"/>
        <v>91.23141800246609</v>
      </c>
    </row>
    <row r="41" spans="1:14" ht="15">
      <c r="A41" s="50">
        <v>1845</v>
      </c>
      <c r="B41" s="9">
        <v>42.35</v>
      </c>
      <c r="C41" s="9">
        <v>1.77</v>
      </c>
      <c r="D41" s="9">
        <v>2.06</v>
      </c>
      <c r="F41" s="25">
        <v>0.492</v>
      </c>
      <c r="G41" s="25">
        <v>2.057</v>
      </c>
      <c r="H41" s="25">
        <v>2.394</v>
      </c>
      <c r="I41" s="50">
        <v>1845</v>
      </c>
      <c r="J41" s="12">
        <v>15.06</v>
      </c>
      <c r="L41" s="25">
        <f t="shared" si="0"/>
        <v>0.6024538779890886</v>
      </c>
      <c r="M41" s="25">
        <f t="shared" si="3"/>
        <v>2.5187959898852745</v>
      </c>
      <c r="N41" s="9">
        <f t="shared" si="2"/>
        <v>88.91156596794082</v>
      </c>
    </row>
    <row r="42" spans="1:14" ht="15">
      <c r="A42" s="50">
        <v>1846</v>
      </c>
      <c r="B42" s="9">
        <v>44.5</v>
      </c>
      <c r="C42" s="9">
        <v>1.88</v>
      </c>
      <c r="D42" s="9">
        <v>2.04</v>
      </c>
      <c r="F42" s="25">
        <v>0.516</v>
      </c>
      <c r="G42" s="25">
        <v>2.186</v>
      </c>
      <c r="H42" s="25">
        <v>2.373</v>
      </c>
      <c r="I42" s="50">
        <v>1846</v>
      </c>
      <c r="J42" s="12">
        <v>15.04</v>
      </c>
      <c r="L42" s="25">
        <f t="shared" si="0"/>
        <v>0.6310027726056802</v>
      </c>
      <c r="M42" s="25">
        <f t="shared" si="3"/>
        <v>2.673201668441893</v>
      </c>
      <c r="N42" s="9">
        <f t="shared" si="2"/>
        <v>88.01459926017262</v>
      </c>
    </row>
    <row r="43" spans="1:14" ht="15">
      <c r="A43" s="50">
        <v>1847</v>
      </c>
      <c r="B43" s="9">
        <v>43.85</v>
      </c>
      <c r="C43" s="9">
        <v>2.15</v>
      </c>
      <c r="D43" s="9">
        <v>1.98</v>
      </c>
      <c r="F43" s="25">
        <v>0.51</v>
      </c>
      <c r="G43" s="25">
        <v>2.498</v>
      </c>
      <c r="H43" s="25">
        <v>2.301</v>
      </c>
      <c r="I43" s="50">
        <v>1847</v>
      </c>
      <c r="J43" s="12">
        <v>14.8</v>
      </c>
      <c r="L43" s="25">
        <f t="shared" si="0"/>
        <v>0.6137134215255023</v>
      </c>
      <c r="M43" s="25">
        <f t="shared" si="3"/>
        <v>3.0059924058249115</v>
      </c>
      <c r="N43" s="9">
        <f t="shared" si="2"/>
        <v>83.9822441430333</v>
      </c>
    </row>
    <row r="44" spans="1:14" ht="15">
      <c r="A44" s="50">
        <v>1848</v>
      </c>
      <c r="B44" s="9">
        <v>41.45</v>
      </c>
      <c r="C44" s="9">
        <v>1.79</v>
      </c>
      <c r="D44" s="9">
        <v>1.75</v>
      </c>
      <c r="F44" s="25">
        <v>0.479</v>
      </c>
      <c r="G44" s="25">
        <v>2.075</v>
      </c>
      <c r="H44" s="25">
        <v>2.028</v>
      </c>
      <c r="I44" s="50">
        <v>1848</v>
      </c>
      <c r="J44" s="12">
        <v>15.01</v>
      </c>
      <c r="L44" s="25">
        <f t="shared" si="0"/>
        <v>0.584588052590069</v>
      </c>
      <c r="M44" s="25">
        <f t="shared" si="3"/>
        <v>2.532401271658441</v>
      </c>
      <c r="N44" s="9">
        <f t="shared" si="2"/>
        <v>75.06850801479655</v>
      </c>
    </row>
    <row r="45" spans="1:14" ht="15">
      <c r="A45" s="51">
        <v>1849</v>
      </c>
      <c r="B45" s="9">
        <v>40.8</v>
      </c>
      <c r="C45" s="9">
        <v>1.61</v>
      </c>
      <c r="D45" s="9">
        <v>2.03</v>
      </c>
      <c r="F45" s="25">
        <v>0.473</v>
      </c>
      <c r="G45" s="25">
        <v>1.866</v>
      </c>
      <c r="H45" s="25">
        <v>2.353</v>
      </c>
      <c r="I45" s="51">
        <v>1849</v>
      </c>
      <c r="J45" s="14">
        <v>15.01</v>
      </c>
      <c r="L45" s="25">
        <f t="shared" si="0"/>
        <v>0.5772654465033458</v>
      </c>
      <c r="M45" s="25">
        <f t="shared" si="3"/>
        <v>2.277330492970916</v>
      </c>
      <c r="N45" s="9">
        <f t="shared" si="2"/>
        <v>87.09871763255241</v>
      </c>
    </row>
    <row r="46" spans="1:14" ht="15">
      <c r="A46" s="50">
        <v>1850</v>
      </c>
      <c r="B46" s="9">
        <v>37.3</v>
      </c>
      <c r="C46" s="9">
        <v>1.32</v>
      </c>
      <c r="D46" s="9">
        <v>2.1</v>
      </c>
      <c r="F46" s="25">
        <v>0.432</v>
      </c>
      <c r="G46" s="25">
        <v>1.529</v>
      </c>
      <c r="H46" s="25">
        <v>2.432</v>
      </c>
      <c r="I46" s="50">
        <v>1850</v>
      </c>
      <c r="J46" s="12">
        <v>15.2</v>
      </c>
      <c r="L46" s="25">
        <f t="shared" si="0"/>
        <v>0.5339014058167804</v>
      </c>
      <c r="M46" s="25">
        <f t="shared" si="3"/>
        <v>1.8896649293839285</v>
      </c>
      <c r="N46" s="9">
        <f t="shared" si="2"/>
        <v>91.16251541307028</v>
      </c>
    </row>
    <row r="47" spans="1:14" ht="15">
      <c r="A47" s="50">
        <v>1851</v>
      </c>
      <c r="B47" s="9">
        <v>53</v>
      </c>
      <c r="C47" s="9">
        <v>1.75</v>
      </c>
      <c r="D47" s="9">
        <v>2.15</v>
      </c>
      <c r="F47" s="25">
        <v>0.613</v>
      </c>
      <c r="G47" s="25">
        <v>2.024</v>
      </c>
      <c r="H47" s="25">
        <v>2.488</v>
      </c>
      <c r="I47" s="50">
        <v>1851</v>
      </c>
      <c r="J47" s="12">
        <v>15.12</v>
      </c>
      <c r="L47" s="25">
        <f t="shared" si="0"/>
        <v>0.753608859328883</v>
      </c>
      <c r="M47" s="25">
        <f t="shared" si="3"/>
        <v>2.4882615518461</v>
      </c>
      <c r="N47" s="9">
        <f t="shared" si="2"/>
        <v>92.77080147965474</v>
      </c>
    </row>
    <row r="48" spans="1:14" ht="15">
      <c r="A48" s="50">
        <v>1852</v>
      </c>
      <c r="B48" s="9">
        <v>53</v>
      </c>
      <c r="C48" s="9">
        <v>1.92</v>
      </c>
      <c r="D48" s="9">
        <v>1.95</v>
      </c>
      <c r="F48" s="25">
        <v>0.614</v>
      </c>
      <c r="G48" s="25">
        <v>2.223</v>
      </c>
      <c r="H48" s="25">
        <v>2.258</v>
      </c>
      <c r="I48" s="50">
        <v>1852</v>
      </c>
      <c r="J48" s="12">
        <v>14.94</v>
      </c>
      <c r="L48" s="25">
        <f t="shared" si="0"/>
        <v>0.7458520680711282</v>
      </c>
      <c r="M48" s="25">
        <f t="shared" si="3"/>
        <v>2.700373204107684</v>
      </c>
      <c r="N48" s="9">
        <f t="shared" si="2"/>
        <v>83.19240443896423</v>
      </c>
    </row>
    <row r="49" spans="1:14" ht="15">
      <c r="A49" s="50">
        <v>1853</v>
      </c>
      <c r="B49" s="9">
        <v>44.5</v>
      </c>
      <c r="C49" s="9">
        <v>2.09</v>
      </c>
      <c r="D49" s="9">
        <v>2.25</v>
      </c>
      <c r="F49" s="25">
        <v>0.514</v>
      </c>
      <c r="G49" s="25">
        <v>2.416</v>
      </c>
      <c r="H49" s="25">
        <v>2.601</v>
      </c>
      <c r="I49" s="50">
        <v>1853</v>
      </c>
      <c r="J49" s="12">
        <v>14.7</v>
      </c>
      <c r="L49" s="25">
        <f t="shared" si="0"/>
        <v>0.6143476245843124</v>
      </c>
      <c r="M49" s="25">
        <f t="shared" si="3"/>
        <v>2.887672881314589</v>
      </c>
      <c r="N49" s="9">
        <f t="shared" si="2"/>
        <v>94.29025893958075</v>
      </c>
    </row>
    <row r="50" spans="1:14" ht="15">
      <c r="A50" s="50">
        <v>1854</v>
      </c>
      <c r="B50" s="9">
        <v>51.5</v>
      </c>
      <c r="C50" s="9">
        <v>2.6</v>
      </c>
      <c r="D50" s="9">
        <v>2.45</v>
      </c>
      <c r="F50" s="25">
        <v>0.593</v>
      </c>
      <c r="G50" s="25">
        <v>2.993</v>
      </c>
      <c r="H50" s="25">
        <v>2.82</v>
      </c>
      <c r="I50" s="50">
        <v>1854</v>
      </c>
      <c r="J50" s="12">
        <v>14.6</v>
      </c>
      <c r="L50" s="25">
        <f t="shared" si="0"/>
        <v>0.70394913366236</v>
      </c>
      <c r="M50" s="25">
        <f t="shared" si="3"/>
        <v>3.552984413240208</v>
      </c>
      <c r="N50" s="9">
        <f t="shared" si="2"/>
        <v>101.53390875462391</v>
      </c>
    </row>
    <row r="51" spans="1:14" ht="15">
      <c r="A51" s="50">
        <v>1855</v>
      </c>
      <c r="B51" s="9">
        <v>52.1</v>
      </c>
      <c r="C51" s="9">
        <v>2.98</v>
      </c>
      <c r="D51" s="9">
        <v>2.38</v>
      </c>
      <c r="F51" s="25">
        <v>0.582</v>
      </c>
      <c r="G51" s="25">
        <v>3.329</v>
      </c>
      <c r="H51" s="25">
        <v>2.658</v>
      </c>
      <c r="I51" s="50">
        <v>1855</v>
      </c>
      <c r="J51" s="12">
        <v>15.04</v>
      </c>
      <c r="L51" s="25">
        <f t="shared" si="0"/>
        <v>0.7117124295668718</v>
      </c>
      <c r="M51" s="25">
        <f t="shared" si="3"/>
        <v>4.070946182178894</v>
      </c>
      <c r="N51" s="9">
        <f t="shared" si="2"/>
        <v>98.58525277435263</v>
      </c>
    </row>
    <row r="52" spans="1:14" ht="15">
      <c r="A52" s="50">
        <v>1856</v>
      </c>
      <c r="B52" s="9">
        <v>50.6</v>
      </c>
      <c r="C52" s="9">
        <v>2.48</v>
      </c>
      <c r="D52" s="9">
        <v>2.5</v>
      </c>
      <c r="F52" s="25">
        <v>0.578</v>
      </c>
      <c r="G52" s="25">
        <v>2</v>
      </c>
      <c r="H52" s="25">
        <v>2.858</v>
      </c>
      <c r="I52" s="50">
        <v>1856</v>
      </c>
      <c r="J52" s="12">
        <v>15.4</v>
      </c>
      <c r="L52" s="25">
        <f t="shared" si="0"/>
        <v>0.7237395214206148</v>
      </c>
      <c r="M52" s="25">
        <f t="shared" si="3"/>
        <v>2.504289001455415</v>
      </c>
      <c r="N52" s="9">
        <f t="shared" si="2"/>
        <v>108.54056720098644</v>
      </c>
    </row>
    <row r="53" spans="1:14" ht="15">
      <c r="A53" s="50">
        <v>1857</v>
      </c>
      <c r="B53" s="9">
        <v>44.5</v>
      </c>
      <c r="C53" s="9">
        <v>1.69</v>
      </c>
      <c r="D53" s="9">
        <v>2.65</v>
      </c>
      <c r="F53" s="25">
        <v>0.506</v>
      </c>
      <c r="G53" s="25">
        <v>1.922</v>
      </c>
      <c r="H53" s="25">
        <v>3.013</v>
      </c>
      <c r="I53" s="50">
        <v>1857</v>
      </c>
      <c r="J53" s="12">
        <v>15.22</v>
      </c>
      <c r="L53" s="25">
        <f t="shared" si="0"/>
        <v>0.6261795770353447</v>
      </c>
      <c r="M53" s="25">
        <f t="shared" si="3"/>
        <v>2.37849238549789</v>
      </c>
      <c r="N53" s="9">
        <f t="shared" si="2"/>
        <v>113.08966707768187</v>
      </c>
    </row>
    <row r="54" spans="1:14" ht="15">
      <c r="A54" s="50">
        <v>1858</v>
      </c>
      <c r="B54" s="9">
        <v>39</v>
      </c>
      <c r="C54" s="9">
        <v>1.64</v>
      </c>
      <c r="D54" s="9">
        <v>2.4</v>
      </c>
      <c r="F54" s="25">
        <v>0.433</v>
      </c>
      <c r="G54" s="25">
        <v>1.819</v>
      </c>
      <c r="H54" s="25">
        <v>2.662</v>
      </c>
      <c r="I54" s="50">
        <v>1858</v>
      </c>
      <c r="J54" s="12">
        <v>15.15</v>
      </c>
      <c r="L54" s="25">
        <f t="shared" si="0"/>
        <v>0.533376968671995</v>
      </c>
      <c r="M54" s="25">
        <f t="shared" si="3"/>
        <v>2.240675995414224</v>
      </c>
      <c r="N54" s="9">
        <f t="shared" si="2"/>
        <v>99.45573366214549</v>
      </c>
    </row>
    <row r="55" spans="1:14" ht="15">
      <c r="A55" s="50">
        <v>1859</v>
      </c>
      <c r="B55" s="9">
        <v>42</v>
      </c>
      <c r="C55" s="9">
        <v>1.88</v>
      </c>
      <c r="D55" s="9">
        <v>2.56</v>
      </c>
      <c r="F55" s="25">
        <v>0.457</v>
      </c>
      <c r="G55" s="25">
        <v>2.047</v>
      </c>
      <c r="H55" s="25">
        <v>2.788</v>
      </c>
      <c r="I55" s="50">
        <v>1859</v>
      </c>
      <c r="J55" s="12">
        <v>15.06</v>
      </c>
      <c r="L55" s="25">
        <f t="shared" si="0"/>
        <v>0.5595963866687266</v>
      </c>
      <c r="M55" s="25">
        <f t="shared" si="3"/>
        <v>2.506550992365171</v>
      </c>
      <c r="N55" s="9">
        <f t="shared" si="2"/>
        <v>103.54446362515412</v>
      </c>
    </row>
    <row r="56" spans="1:14" ht="15">
      <c r="A56" s="50">
        <v>1860</v>
      </c>
      <c r="B56" s="9">
        <v>44.6</v>
      </c>
      <c r="C56" s="9">
        <v>2.33</v>
      </c>
      <c r="D56" s="9">
        <v>1.86</v>
      </c>
      <c r="F56" s="25">
        <v>0.487</v>
      </c>
      <c r="G56" s="25">
        <v>2.542</v>
      </c>
      <c r="H56" s="25">
        <v>2.029</v>
      </c>
      <c r="I56" s="50">
        <v>1860</v>
      </c>
      <c r="J56" s="12">
        <v>15.31</v>
      </c>
      <c r="L56" s="25">
        <f t="shared" si="0"/>
        <v>0.6062306385123872</v>
      </c>
      <c r="M56" s="25">
        <f t="shared" si="3"/>
        <v>3.164349657286424</v>
      </c>
      <c r="N56" s="9">
        <f t="shared" si="2"/>
        <v>76.60663378545006</v>
      </c>
    </row>
    <row r="57" spans="1:14" ht="15">
      <c r="A57" s="50">
        <v>1861</v>
      </c>
      <c r="B57" s="9">
        <v>44.5</v>
      </c>
      <c r="C57" s="9">
        <v>2.2</v>
      </c>
      <c r="D57" s="9">
        <v>1.98</v>
      </c>
      <c r="F57" s="25">
        <v>0.48</v>
      </c>
      <c r="G57" s="25">
        <v>2.374</v>
      </c>
      <c r="H57" s="25">
        <v>2.136</v>
      </c>
      <c r="I57" s="50">
        <v>1861</v>
      </c>
      <c r="J57" s="12">
        <v>14.92</v>
      </c>
      <c r="L57" s="25">
        <f t="shared" si="0"/>
        <v>0.5822959776890616</v>
      </c>
      <c r="M57" s="25">
        <f t="shared" si="3"/>
        <v>2.879938856320484</v>
      </c>
      <c r="N57" s="9">
        <f t="shared" si="2"/>
        <v>78.5921578298397</v>
      </c>
    </row>
    <row r="58" spans="1:14" ht="15">
      <c r="A58" s="50">
        <v>1862</v>
      </c>
      <c r="B58" s="9">
        <v>45</v>
      </c>
      <c r="C58" s="9">
        <v>2.03</v>
      </c>
      <c r="D58" s="9">
        <v>2.07</v>
      </c>
      <c r="F58" s="25">
        <v>0.49</v>
      </c>
      <c r="G58" s="25">
        <v>2.209</v>
      </c>
      <c r="H58" s="25">
        <v>2.252</v>
      </c>
      <c r="I58" s="50">
        <v>1862</v>
      </c>
      <c r="J58" s="12">
        <v>15.44</v>
      </c>
      <c r="L58" s="25">
        <f t="shared" si="0"/>
        <v>0.6151444438120482</v>
      </c>
      <c r="M58" s="25">
        <f t="shared" si="3"/>
        <v>2.773171584450642</v>
      </c>
      <c r="N58" s="9">
        <f t="shared" si="2"/>
        <v>85.74816276202219</v>
      </c>
    </row>
    <row r="59" spans="1:14" ht="15">
      <c r="A59" s="50">
        <v>1863</v>
      </c>
      <c r="B59" s="9">
        <v>46.5</v>
      </c>
      <c r="C59" s="9">
        <v>2.17</v>
      </c>
      <c r="D59" s="9">
        <v>2.1</v>
      </c>
      <c r="F59" s="25">
        <v>0.503</v>
      </c>
      <c r="G59" s="25">
        <v>2.346</v>
      </c>
      <c r="H59" s="25">
        <v>2.27</v>
      </c>
      <c r="I59" s="50">
        <v>1863</v>
      </c>
      <c r="J59" s="12">
        <v>15.73</v>
      </c>
      <c r="L59" s="25">
        <f t="shared" si="0"/>
        <v>0.6433250128060233</v>
      </c>
      <c r="M59" s="25">
        <f t="shared" si="3"/>
        <v>3.0004780915366416</v>
      </c>
      <c r="N59" s="9">
        <f t="shared" si="2"/>
        <v>88.0569667077682</v>
      </c>
    </row>
    <row r="60" spans="1:14" ht="15">
      <c r="A60" s="50">
        <v>1864</v>
      </c>
      <c r="B60" s="9">
        <v>48</v>
      </c>
      <c r="C60" s="9">
        <v>2.3</v>
      </c>
      <c r="D60" s="9">
        <v>2.4</v>
      </c>
      <c r="F60" s="25">
        <v>0.514</v>
      </c>
      <c r="G60" s="25">
        <v>2.461</v>
      </c>
      <c r="H60" s="25">
        <v>2.568</v>
      </c>
      <c r="I60" s="50">
        <v>1864</v>
      </c>
      <c r="J60" s="12">
        <v>14.11</v>
      </c>
      <c r="L60" s="25">
        <f t="shared" si="0"/>
        <v>0.5896901348901121</v>
      </c>
      <c r="M60" s="25">
        <f t="shared" si="3"/>
        <v>2.82339965362756</v>
      </c>
      <c r="N60" s="9">
        <f t="shared" si="2"/>
        <v>89.35753390875462</v>
      </c>
    </row>
    <row r="61" spans="1:14" ht="15">
      <c r="A61" s="50">
        <v>1865</v>
      </c>
      <c r="B61" s="9">
        <v>51.5</v>
      </c>
      <c r="C61" s="9">
        <v>2.61</v>
      </c>
      <c r="D61" s="9">
        <v>1.82</v>
      </c>
      <c r="F61" s="25">
        <v>0.535</v>
      </c>
      <c r="G61" s="25">
        <v>2.709</v>
      </c>
      <c r="H61" s="25">
        <v>1.889</v>
      </c>
      <c r="I61" s="50">
        <v>1865</v>
      </c>
      <c r="J61" s="12">
        <v>14.07</v>
      </c>
      <c r="L61" s="25">
        <f t="shared" si="0"/>
        <v>0.612042540389791</v>
      </c>
      <c r="M61" s="25">
        <f t="shared" si="3"/>
        <v>3.099108863394288</v>
      </c>
      <c r="N61" s="9">
        <f t="shared" si="2"/>
        <v>65.54434032059186</v>
      </c>
    </row>
    <row r="62" spans="1:14" ht="15">
      <c r="A62" s="50">
        <v>1866</v>
      </c>
      <c r="B62" s="9">
        <v>68.5</v>
      </c>
      <c r="C62" s="9">
        <v>2.95</v>
      </c>
      <c r="D62" s="9">
        <v>1.8</v>
      </c>
      <c r="F62" s="25">
        <v>0.654</v>
      </c>
      <c r="G62" s="25">
        <v>2.817</v>
      </c>
      <c r="H62" s="25">
        <v>1.719</v>
      </c>
      <c r="I62" s="50">
        <v>1866</v>
      </c>
      <c r="J62" s="12">
        <v>14.55</v>
      </c>
      <c r="L62" s="25">
        <f t="shared" si="0"/>
        <v>0.7737033393230289</v>
      </c>
      <c r="M62" s="25">
        <f t="shared" si="3"/>
        <v>3.3326029157079096</v>
      </c>
      <c r="N62" s="9">
        <f t="shared" si="2"/>
        <v>61.680517879161535</v>
      </c>
    </row>
    <row r="63" spans="1:14" ht="15">
      <c r="A63" s="50">
        <v>1867</v>
      </c>
      <c r="B63" s="9">
        <v>65.3</v>
      </c>
      <c r="C63" s="9">
        <v>2.61</v>
      </c>
      <c r="D63" s="9">
        <v>2.08</v>
      </c>
      <c r="F63" s="25">
        <v>0.622</v>
      </c>
      <c r="G63" s="25">
        <v>2.485</v>
      </c>
      <c r="H63" s="25">
        <v>1.98</v>
      </c>
      <c r="I63" s="50">
        <v>1867</v>
      </c>
      <c r="J63" s="12">
        <v>16.07</v>
      </c>
      <c r="L63" s="25">
        <f t="shared" si="0"/>
        <v>0.8127182105716771</v>
      </c>
      <c r="M63" s="25">
        <f t="shared" si="3"/>
        <v>3.246952979534755</v>
      </c>
      <c r="N63" s="9">
        <f t="shared" si="2"/>
        <v>78.4675709001233</v>
      </c>
    </row>
    <row r="64" spans="1:14" ht="15">
      <c r="A64" s="50">
        <v>1868</v>
      </c>
      <c r="B64" s="9">
        <v>54.25</v>
      </c>
      <c r="C64" s="9">
        <v>2.6</v>
      </c>
      <c r="D64" s="9">
        <v>2.63</v>
      </c>
      <c r="F64" s="25">
        <v>0.541</v>
      </c>
      <c r="G64" s="25">
        <v>2.595</v>
      </c>
      <c r="H64" s="25">
        <v>2.625</v>
      </c>
      <c r="I64" s="50">
        <v>1868</v>
      </c>
      <c r="J64" s="12">
        <v>15.43</v>
      </c>
      <c r="L64" s="25">
        <f t="shared" si="0"/>
        <v>0.6787298051045216</v>
      </c>
      <c r="M64" s="25">
        <f t="shared" si="3"/>
        <v>3.2556448137638325</v>
      </c>
      <c r="N64" s="9">
        <f t="shared" si="2"/>
        <v>99.88594327990134</v>
      </c>
    </row>
    <row r="65" spans="1:14" ht="15">
      <c r="A65" s="50">
        <v>1869</v>
      </c>
      <c r="B65" s="9">
        <v>52.1</v>
      </c>
      <c r="C65" s="9">
        <v>2.5</v>
      </c>
      <c r="D65" s="9">
        <v>2.15</v>
      </c>
      <c r="F65" s="25">
        <v>0.485</v>
      </c>
      <c r="G65" s="25">
        <v>2.325</v>
      </c>
      <c r="H65" s="25">
        <v>1.999</v>
      </c>
      <c r="I65" s="50">
        <v>1869</v>
      </c>
      <c r="J65" s="12">
        <v>15.38</v>
      </c>
      <c r="L65" s="25">
        <f t="shared" si="0"/>
        <v>0.6065013944336486</v>
      </c>
      <c r="M65" s="25">
        <f t="shared" si="3"/>
        <v>2.9074551382643983</v>
      </c>
      <c r="N65" s="9">
        <f t="shared" si="2"/>
        <v>75.81903822441431</v>
      </c>
    </row>
    <row r="66" spans="1:14" ht="15">
      <c r="A66" s="50">
        <v>1870</v>
      </c>
      <c r="B66" s="9">
        <v>59.75</v>
      </c>
      <c r="C66" s="9">
        <v>2.77</v>
      </c>
      <c r="D66" s="9">
        <v>2.2</v>
      </c>
      <c r="F66" s="25">
        <v>0.54</v>
      </c>
      <c r="G66" s="25">
        <v>2.501</v>
      </c>
      <c r="H66" s="25">
        <v>1.987</v>
      </c>
      <c r="I66" s="50">
        <v>1870</v>
      </c>
      <c r="J66" s="12">
        <v>15.72</v>
      </c>
      <c r="L66" s="25">
        <f t="shared" si="0"/>
        <v>0.6902080673881406</v>
      </c>
      <c r="M66" s="25">
        <f t="shared" si="3"/>
        <v>3.196685882477295</v>
      </c>
      <c r="N66" s="9">
        <f t="shared" si="2"/>
        <v>77.02993834771887</v>
      </c>
    </row>
    <row r="67" spans="1:14" ht="15">
      <c r="A67" s="50">
        <v>1871</v>
      </c>
      <c r="B67" s="9">
        <v>57.25</v>
      </c>
      <c r="C67" s="9">
        <v>3.21</v>
      </c>
      <c r="D67" s="9">
        <v>2.5</v>
      </c>
      <c r="F67" s="25">
        <v>0.554</v>
      </c>
      <c r="G67" s="25">
        <v>3.104</v>
      </c>
      <c r="H67" s="25">
        <v>2.417</v>
      </c>
      <c r="I67" s="50">
        <v>1871</v>
      </c>
      <c r="J67" s="12">
        <v>15.41</v>
      </c>
      <c r="L67" s="25">
        <f t="shared" si="0"/>
        <v>0.694138500191074</v>
      </c>
      <c r="M67" s="25">
        <f t="shared" si="3"/>
        <v>3.889180333200531</v>
      </c>
      <c r="N67" s="9">
        <f t="shared" si="2"/>
        <v>91.85196054254007</v>
      </c>
    </row>
    <row r="68" spans="1:14" ht="15">
      <c r="A68" s="50">
        <v>1872</v>
      </c>
      <c r="B68" s="9">
        <v>62.14</v>
      </c>
      <c r="C68" s="9">
        <v>3.25</v>
      </c>
      <c r="D68" s="9">
        <v>2.65</v>
      </c>
      <c r="F68" s="25">
        <v>0.617</v>
      </c>
      <c r="G68" s="25">
        <v>3.227</v>
      </c>
      <c r="H68" s="25">
        <v>2.631</v>
      </c>
      <c r="I68" s="50">
        <v>1872</v>
      </c>
      <c r="J68" s="12">
        <v>15.41</v>
      </c>
      <c r="L68" s="25">
        <f t="shared" si="0"/>
        <v>0.7730748278301312</v>
      </c>
      <c r="M68" s="25">
        <f t="shared" si="3"/>
        <v>4.043294115733927</v>
      </c>
      <c r="N68" s="9">
        <f t="shared" si="2"/>
        <v>99.98448828606656</v>
      </c>
    </row>
    <row r="69" spans="1:14" ht="15">
      <c r="A69" s="50">
        <v>1873</v>
      </c>
      <c r="B69" s="9">
        <v>59.7</v>
      </c>
      <c r="C69" s="9">
        <v>3.41</v>
      </c>
      <c r="D69" s="9">
        <v>2.8</v>
      </c>
      <c r="F69" s="25">
        <v>0.587</v>
      </c>
      <c r="G69" s="25">
        <v>3.352</v>
      </c>
      <c r="H69" s="25">
        <v>2.752</v>
      </c>
      <c r="I69" s="50">
        <v>1873</v>
      </c>
      <c r="J69" s="12">
        <v>15.36</v>
      </c>
      <c r="L69" s="25">
        <f t="shared" si="0"/>
        <v>0.7330997081039767</v>
      </c>
      <c r="M69" s="25">
        <f t="shared" si="3"/>
        <v>4.186286578474498</v>
      </c>
      <c r="N69" s="9">
        <f t="shared" si="2"/>
        <v>104.24345252774351</v>
      </c>
    </row>
    <row r="70" spans="1:14" ht="15">
      <c r="A70" s="50">
        <v>1874</v>
      </c>
      <c r="B70" s="9">
        <v>52.3</v>
      </c>
      <c r="C70" s="9">
        <v>3.52</v>
      </c>
      <c r="D70" s="9">
        <v>3</v>
      </c>
      <c r="F70" s="25">
        <v>0.529</v>
      </c>
      <c r="G70" s="25">
        <v>3.559</v>
      </c>
      <c r="H70" s="25">
        <v>3.033</v>
      </c>
      <c r="I70" s="50">
        <v>1874</v>
      </c>
      <c r="J70" s="12">
        <v>15.33</v>
      </c>
      <c r="L70" s="25">
        <f t="shared" si="0"/>
        <v>0.6593736025172983</v>
      </c>
      <c r="M70" s="25">
        <f t="shared" si="3"/>
        <v>4.436125995007684</v>
      </c>
      <c r="N70" s="9">
        <f t="shared" si="2"/>
        <v>114.66310727496915</v>
      </c>
    </row>
    <row r="71" spans="1:14" ht="15">
      <c r="A71" s="50">
        <v>1875</v>
      </c>
      <c r="B71" s="9">
        <v>55</v>
      </c>
      <c r="C71" s="9">
        <v>3.73</v>
      </c>
      <c r="D71" s="9">
        <v>2.8</v>
      </c>
      <c r="F71" s="25">
        <v>0.55</v>
      </c>
      <c r="G71" s="25">
        <v>3.73</v>
      </c>
      <c r="H71" s="25">
        <v>2.8</v>
      </c>
      <c r="I71" s="50">
        <v>1875</v>
      </c>
      <c r="J71" s="12">
        <v>15.3</v>
      </c>
      <c r="L71" s="25">
        <f t="shared" si="0"/>
        <v>0.684207530754783</v>
      </c>
      <c r="M71" s="25">
        <f t="shared" si="3"/>
        <v>4.64017107220971</v>
      </c>
      <c r="N71" s="9">
        <f t="shared" si="2"/>
        <v>105.6473489519112</v>
      </c>
    </row>
    <row r="72" spans="1:14" ht="15">
      <c r="A72" s="50">
        <v>1876</v>
      </c>
      <c r="B72" s="9">
        <v>53.2</v>
      </c>
      <c r="C72" s="9">
        <v>3.75</v>
      </c>
      <c r="D72" s="9">
        <v>2.65</v>
      </c>
      <c r="F72" s="25">
        <v>0.5</v>
      </c>
      <c r="G72" s="25">
        <v>3.525</v>
      </c>
      <c r="H72" s="25">
        <v>2.491</v>
      </c>
      <c r="I72" s="50">
        <v>1876</v>
      </c>
      <c r="J72" s="12">
        <v>15</v>
      </c>
      <c r="L72" s="25">
        <f t="shared" si="0"/>
        <v>0.6098106334712861</v>
      </c>
      <c r="M72" s="25">
        <f t="shared" si="3"/>
        <v>4.299164965972567</v>
      </c>
      <c r="N72" s="9">
        <f t="shared" si="2"/>
        <v>92.14549938347719</v>
      </c>
    </row>
    <row r="73" spans="1:14" ht="15">
      <c r="A73" s="50">
        <v>1877</v>
      </c>
      <c r="B73" s="9">
        <v>51.1</v>
      </c>
      <c r="C73" s="9">
        <v>4.18</v>
      </c>
      <c r="D73" s="9">
        <v>2.9</v>
      </c>
      <c r="F73" s="25">
        <v>0.401</v>
      </c>
      <c r="G73" s="25">
        <v>3.281</v>
      </c>
      <c r="H73" s="25">
        <v>2.276</v>
      </c>
      <c r="I73" s="50">
        <v>1877</v>
      </c>
      <c r="J73" s="12">
        <v>15.54</v>
      </c>
      <c r="L73" s="25">
        <f t="shared" si="0"/>
        <v>0.5066745806535544</v>
      </c>
      <c r="M73" s="25">
        <f t="shared" si="3"/>
        <v>4.145634162404768</v>
      </c>
      <c r="N73" s="9">
        <f t="shared" si="2"/>
        <v>87.22327990135634</v>
      </c>
    </row>
    <row r="74" spans="1:14" ht="15">
      <c r="A74" s="50">
        <v>1878</v>
      </c>
      <c r="B74" s="9">
        <v>51.4</v>
      </c>
      <c r="C74" s="9">
        <v>4.46</v>
      </c>
      <c r="D74" s="9">
        <v>3.15</v>
      </c>
      <c r="F74" s="25">
        <v>0.387</v>
      </c>
      <c r="G74" s="25">
        <v>3.354</v>
      </c>
      <c r="H74" s="25">
        <v>2.369</v>
      </c>
      <c r="I74" s="50">
        <v>1878</v>
      </c>
      <c r="J74" s="12">
        <v>15.32</v>
      </c>
      <c r="L74" s="25">
        <f t="shared" si="0"/>
        <v>0.4820626234866533</v>
      </c>
      <c r="M74" s="25">
        <f t="shared" si="3"/>
        <v>4.177876070217661</v>
      </c>
      <c r="N74" s="9">
        <f t="shared" si="2"/>
        <v>89.50204685573367</v>
      </c>
    </row>
    <row r="75" spans="1:14" ht="15">
      <c r="A75" s="50">
        <v>1879</v>
      </c>
      <c r="B75" s="9">
        <v>53.75</v>
      </c>
      <c r="C75" s="9">
        <v>4.35</v>
      </c>
      <c r="D75" s="9">
        <v>3.2</v>
      </c>
      <c r="F75" s="25">
        <v>0.386</v>
      </c>
      <c r="G75" s="25">
        <v>3.123</v>
      </c>
      <c r="H75" s="25">
        <v>2.297</v>
      </c>
      <c r="I75" s="50">
        <v>1879</v>
      </c>
      <c r="J75" s="12">
        <v>15.32</v>
      </c>
      <c r="L75" s="25">
        <f t="shared" si="0"/>
        <v>0.4808169836326826</v>
      </c>
      <c r="M75" s="25">
        <f t="shared" si="3"/>
        <v>3.890133263950435</v>
      </c>
      <c r="N75" s="9">
        <f t="shared" si="2"/>
        <v>86.78184956843404</v>
      </c>
    </row>
    <row r="76" spans="1:14" ht="15">
      <c r="A76" s="50">
        <v>1880</v>
      </c>
      <c r="B76" s="9">
        <v>53.8</v>
      </c>
      <c r="C76" s="9">
        <v>4.99</v>
      </c>
      <c r="D76" s="9">
        <v>3.17</v>
      </c>
      <c r="F76" s="25">
        <v>0.406</v>
      </c>
      <c r="G76" s="25">
        <v>3.767</v>
      </c>
      <c r="H76" s="25">
        <v>2.393</v>
      </c>
      <c r="I76" s="50">
        <v>1880</v>
      </c>
      <c r="J76" s="12">
        <v>14.17</v>
      </c>
      <c r="L76" s="25">
        <f t="shared" si="0"/>
        <v>0.4677670360763971</v>
      </c>
      <c r="M76" s="25">
        <f t="shared" si="3"/>
        <v>4.340094642610315</v>
      </c>
      <c r="N76" s="9">
        <f t="shared" si="2"/>
        <v>83.62221948212083</v>
      </c>
    </row>
    <row r="77" spans="1:14" ht="15">
      <c r="A77" s="50">
        <v>1881</v>
      </c>
      <c r="B77" s="9">
        <v>54.5</v>
      </c>
      <c r="C77" s="9">
        <v>5.22</v>
      </c>
      <c r="D77" s="9">
        <v>3.5</v>
      </c>
      <c r="F77" s="25">
        <v>0.417</v>
      </c>
      <c r="G77" s="25">
        <v>3.999</v>
      </c>
      <c r="H77" s="25">
        <v>2.681</v>
      </c>
      <c r="I77" s="50">
        <v>1881</v>
      </c>
      <c r="J77" s="12">
        <v>17.49</v>
      </c>
      <c r="L77" s="25">
        <f aca="true" t="shared" si="4" ref="L77:L110">F77*$J77/12.2989</f>
        <v>0.5930066916553512</v>
      </c>
      <c r="M77" s="25">
        <f aca="true" t="shared" si="5" ref="M77:M110">G77*$J77/12.2989</f>
        <v>5.686891510622901</v>
      </c>
      <c r="N77" s="9">
        <f aca="true" t="shared" si="6" ref="N77:N110">H77*J77/0.4055</f>
        <v>115.63672009864364</v>
      </c>
    </row>
    <row r="78" spans="1:14" ht="15">
      <c r="A78" s="50">
        <v>1882</v>
      </c>
      <c r="B78" s="9">
        <v>55.15</v>
      </c>
      <c r="C78" s="9">
        <v>5.3</v>
      </c>
      <c r="D78" s="9">
        <v>4</v>
      </c>
      <c r="F78" s="25">
        <v>0.406</v>
      </c>
      <c r="G78" s="25">
        <v>3.9</v>
      </c>
      <c r="H78" s="25">
        <v>2.944</v>
      </c>
      <c r="I78" s="50">
        <v>1882</v>
      </c>
      <c r="J78" s="12">
        <v>17.93</v>
      </c>
      <c r="L78" s="25">
        <f t="shared" si="4"/>
        <v>0.5918887054939873</v>
      </c>
      <c r="M78" s="25">
        <f t="shared" si="5"/>
        <v>5.685630422232882</v>
      </c>
      <c r="N78" s="9">
        <f t="shared" si="6"/>
        <v>130.17489519112206</v>
      </c>
    </row>
    <row r="79" spans="1:14" ht="15">
      <c r="A79" s="50">
        <v>1883</v>
      </c>
      <c r="B79" s="9">
        <v>57.25</v>
      </c>
      <c r="C79" s="9">
        <v>5.21</v>
      </c>
      <c r="D79" s="9">
        <v>3</v>
      </c>
      <c r="F79" s="25">
        <v>0.413</v>
      </c>
      <c r="G79" s="25">
        <v>3.756</v>
      </c>
      <c r="H79" s="25">
        <v>2.163</v>
      </c>
      <c r="I79" s="50">
        <v>1883</v>
      </c>
      <c r="J79" s="12">
        <v>18.03</v>
      </c>
      <c r="L79" s="25">
        <f t="shared" si="4"/>
        <v>0.6054517070632334</v>
      </c>
      <c r="M79" s="25">
        <f t="shared" si="5"/>
        <v>5.5062387693208334</v>
      </c>
      <c r="N79" s="9">
        <f t="shared" si="6"/>
        <v>96.1748212083847</v>
      </c>
    </row>
    <row r="80" spans="1:14" ht="15">
      <c r="A80" s="50">
        <v>1884</v>
      </c>
      <c r="B80" s="9">
        <v>57.25</v>
      </c>
      <c r="C80" s="9">
        <v>5.38</v>
      </c>
      <c r="D80" s="9">
        <v>2.9</v>
      </c>
      <c r="F80" s="25">
        <v>0.421</v>
      </c>
      <c r="G80" s="25">
        <v>3.976</v>
      </c>
      <c r="H80" s="25">
        <v>2.143</v>
      </c>
      <c r="I80" s="50">
        <v>1884</v>
      </c>
      <c r="J80" s="12">
        <v>18.27</v>
      </c>
      <c r="L80" s="25">
        <f t="shared" si="4"/>
        <v>0.6253949540202782</v>
      </c>
      <c r="M80" s="25">
        <f t="shared" si="5"/>
        <v>5.906342843668946</v>
      </c>
      <c r="N80" s="9">
        <f t="shared" si="6"/>
        <v>96.5539087546239</v>
      </c>
    </row>
    <row r="81" spans="1:14" ht="15">
      <c r="A81" s="50">
        <v>1885</v>
      </c>
      <c r="B81" s="9">
        <v>56.8</v>
      </c>
      <c r="C81" s="9">
        <v>5.29</v>
      </c>
      <c r="D81" s="9">
        <v>2.8</v>
      </c>
      <c r="F81" s="25">
        <v>0.406</v>
      </c>
      <c r="G81" s="25">
        <v>3.777</v>
      </c>
      <c r="H81" s="25">
        <v>1.999</v>
      </c>
      <c r="I81" s="50">
        <v>1885</v>
      </c>
      <c r="J81" s="12">
        <v>19.47</v>
      </c>
      <c r="L81" s="25">
        <f t="shared" si="4"/>
        <v>0.6427257722235322</v>
      </c>
      <c r="M81" s="25">
        <f t="shared" si="5"/>
        <v>5.979249363764239</v>
      </c>
      <c r="N81" s="9">
        <f t="shared" si="6"/>
        <v>95.98157829839704</v>
      </c>
    </row>
    <row r="82" spans="1:14" ht="15">
      <c r="A82" s="50">
        <v>1886</v>
      </c>
      <c r="B82" s="9">
        <v>52.15</v>
      </c>
      <c r="C82" s="9">
        <v>5.2</v>
      </c>
      <c r="D82" s="9">
        <v>3.15</v>
      </c>
      <c r="F82" s="25">
        <v>0.357</v>
      </c>
      <c r="G82" s="25">
        <v>3.557</v>
      </c>
      <c r="H82" s="25">
        <v>2.155</v>
      </c>
      <c r="I82" s="50">
        <v>1886</v>
      </c>
      <c r="J82" s="12">
        <v>20.47</v>
      </c>
      <c r="L82" s="25">
        <f t="shared" si="4"/>
        <v>0.5941824065566839</v>
      </c>
      <c r="M82" s="25">
        <f t="shared" si="5"/>
        <v>5.920187171210433</v>
      </c>
      <c r="N82" s="9">
        <f t="shared" si="6"/>
        <v>108.78631319358814</v>
      </c>
    </row>
    <row r="83" spans="1:14" ht="15">
      <c r="A83" s="50">
        <v>1887</v>
      </c>
      <c r="B83" s="9">
        <v>50.2</v>
      </c>
      <c r="C83" s="9">
        <v>5.15</v>
      </c>
      <c r="D83" s="9">
        <v>3.32</v>
      </c>
      <c r="F83" s="25">
        <v>0.325</v>
      </c>
      <c r="G83" s="25">
        <v>3.332</v>
      </c>
      <c r="H83" s="25">
        <v>2.148</v>
      </c>
      <c r="I83" s="50">
        <v>1887</v>
      </c>
      <c r="J83" s="12">
        <v>20.71</v>
      </c>
      <c r="L83" s="25">
        <f t="shared" si="4"/>
        <v>0.5472643894982478</v>
      </c>
      <c r="M83" s="25">
        <f t="shared" si="5"/>
        <v>5.610722910178959</v>
      </c>
      <c r="N83" s="9">
        <f t="shared" si="6"/>
        <v>109.7042663378545</v>
      </c>
    </row>
    <row r="84" spans="1:14" ht="15">
      <c r="A84" s="50">
        <v>1888</v>
      </c>
      <c r="B84" s="9">
        <v>50</v>
      </c>
      <c r="C84" s="9">
        <v>4.61</v>
      </c>
      <c r="D84" s="9">
        <v>2.5</v>
      </c>
      <c r="F84" s="25">
        <v>0.345</v>
      </c>
      <c r="G84" s="25">
        <v>3.181</v>
      </c>
      <c r="H84" s="25">
        <v>1.725</v>
      </c>
      <c r="I84" s="50">
        <v>1888</v>
      </c>
      <c r="J84" s="12">
        <v>20.29</v>
      </c>
      <c r="L84" s="25">
        <f t="shared" si="4"/>
        <v>0.5691606566440901</v>
      </c>
      <c r="M84" s="25">
        <f t="shared" si="5"/>
        <v>5.247826228361887</v>
      </c>
      <c r="N84" s="9">
        <f t="shared" si="6"/>
        <v>86.3138101109741</v>
      </c>
    </row>
    <row r="85" spans="1:14" ht="15">
      <c r="A85" s="50">
        <v>1889</v>
      </c>
      <c r="B85" s="9">
        <v>52.3</v>
      </c>
      <c r="C85" s="9">
        <v>4.55</v>
      </c>
      <c r="D85" s="9">
        <v>2.7</v>
      </c>
      <c r="F85" s="25">
        <v>0.4</v>
      </c>
      <c r="G85" s="25">
        <v>3.481</v>
      </c>
      <c r="H85" s="25">
        <v>2.066</v>
      </c>
      <c r="I85" s="50">
        <v>1889</v>
      </c>
      <c r="J85" s="12">
        <v>21.04</v>
      </c>
      <c r="L85" s="25">
        <f t="shared" si="4"/>
        <v>0.6842888388392458</v>
      </c>
      <c r="M85" s="25">
        <f t="shared" si="5"/>
        <v>5.955023619998537</v>
      </c>
      <c r="N85" s="9">
        <f t="shared" si="6"/>
        <v>107.19763255240441</v>
      </c>
    </row>
    <row r="86" spans="1:14" ht="15">
      <c r="A86" s="50">
        <v>1890</v>
      </c>
      <c r="B86" s="9">
        <v>51.9</v>
      </c>
      <c r="C86" s="9">
        <v>4.55</v>
      </c>
      <c r="D86" s="9">
        <v>2.4</v>
      </c>
      <c r="F86" s="25">
        <v>0.438</v>
      </c>
      <c r="G86" s="25">
        <v>3.836</v>
      </c>
      <c r="H86" s="25">
        <v>2.023</v>
      </c>
      <c r="I86" s="50">
        <v>1890</v>
      </c>
      <c r="J86" s="12">
        <v>19.81</v>
      </c>
      <c r="L86" s="25">
        <f t="shared" si="4"/>
        <v>0.7054923611054646</v>
      </c>
      <c r="M86" s="25">
        <f t="shared" si="5"/>
        <v>6.178695655709046</v>
      </c>
      <c r="N86" s="9">
        <f t="shared" si="6"/>
        <v>98.83016029593094</v>
      </c>
    </row>
    <row r="87" spans="1:14" ht="15">
      <c r="A87" s="50">
        <v>1891</v>
      </c>
      <c r="B87" s="9">
        <v>51.5</v>
      </c>
      <c r="C87" s="9">
        <v>4.63</v>
      </c>
      <c r="D87" s="9">
        <v>2.78</v>
      </c>
      <c r="F87" s="25">
        <v>0.399</v>
      </c>
      <c r="G87" s="25">
        <v>3.588</v>
      </c>
      <c r="H87" s="25">
        <v>2.154</v>
      </c>
      <c r="I87" s="50">
        <v>1891</v>
      </c>
      <c r="J87" s="12">
        <v>23.23</v>
      </c>
      <c r="L87" s="25">
        <f t="shared" si="4"/>
        <v>0.7536259340266203</v>
      </c>
      <c r="M87" s="25">
        <f t="shared" si="5"/>
        <v>6.776967045833368</v>
      </c>
      <c r="N87" s="9">
        <f t="shared" si="6"/>
        <v>123.3968434032059</v>
      </c>
    </row>
    <row r="88" spans="1:14" ht="15">
      <c r="A88" s="50">
        <v>1892</v>
      </c>
      <c r="B88" s="9">
        <v>50</v>
      </c>
      <c r="C88" s="9">
        <v>5.73</v>
      </c>
      <c r="D88" s="9">
        <v>3</v>
      </c>
      <c r="F88" s="25">
        <v>0.359</v>
      </c>
      <c r="G88" s="25">
        <v>4.12</v>
      </c>
      <c r="H88" s="25">
        <v>2.187</v>
      </c>
      <c r="I88" s="50">
        <v>1892</v>
      </c>
      <c r="J88" s="12">
        <v>23.64</v>
      </c>
      <c r="L88" s="25">
        <f t="shared" si="4"/>
        <v>0.6900421988958363</v>
      </c>
      <c r="M88" s="25">
        <f t="shared" si="5"/>
        <v>7.919147240810154</v>
      </c>
      <c r="N88" s="9">
        <f t="shared" si="6"/>
        <v>127.49859432799012</v>
      </c>
    </row>
    <row r="89" spans="1:14" ht="15">
      <c r="A89" s="50">
        <v>1893</v>
      </c>
      <c r="B89" s="9">
        <v>49.5</v>
      </c>
      <c r="C89" s="9">
        <v>5.75</v>
      </c>
      <c r="D89" s="9">
        <v>3.5</v>
      </c>
      <c r="F89" s="25">
        <v>0.375</v>
      </c>
      <c r="G89" s="25">
        <v>4.358</v>
      </c>
      <c r="H89" s="25">
        <v>2.653</v>
      </c>
      <c r="I89" s="50">
        <v>1893</v>
      </c>
      <c r="J89" s="12">
        <v>23.22</v>
      </c>
      <c r="L89" s="25">
        <f t="shared" si="4"/>
        <v>0.707990145460163</v>
      </c>
      <c r="M89" s="25">
        <f t="shared" si="5"/>
        <v>8.227789477107708</v>
      </c>
      <c r="N89" s="9">
        <f t="shared" si="6"/>
        <v>151.91778051787915</v>
      </c>
    </row>
    <row r="90" spans="1:14" ht="15">
      <c r="A90" s="50">
        <v>1894</v>
      </c>
      <c r="B90" s="9">
        <v>48.3</v>
      </c>
      <c r="C90" s="9">
        <v>5.75</v>
      </c>
      <c r="D90" s="9">
        <v>3.15</v>
      </c>
      <c r="F90" s="25">
        <v>0.376</v>
      </c>
      <c r="G90" s="25">
        <v>4.473</v>
      </c>
      <c r="H90" s="25">
        <v>2.451</v>
      </c>
      <c r="I90" s="50">
        <v>1894</v>
      </c>
      <c r="J90" s="12">
        <v>23.01</v>
      </c>
      <c r="L90" s="25">
        <f t="shared" si="4"/>
        <v>0.7034580328322046</v>
      </c>
      <c r="M90" s="25">
        <f t="shared" si="5"/>
        <v>8.368531332070349</v>
      </c>
      <c r="N90" s="9">
        <f t="shared" si="6"/>
        <v>139.08140567200988</v>
      </c>
    </row>
    <row r="91" spans="1:14" ht="15">
      <c r="A91" s="50">
        <v>1895</v>
      </c>
      <c r="B91" s="9">
        <v>45.6</v>
      </c>
      <c r="C91" s="9">
        <v>5.75</v>
      </c>
      <c r="D91" s="9">
        <v>3.7</v>
      </c>
      <c r="F91" s="25">
        <v>0.353</v>
      </c>
      <c r="G91" s="25">
        <v>4.45</v>
      </c>
      <c r="H91" s="25">
        <v>2.864</v>
      </c>
      <c r="I91" s="50">
        <v>1895</v>
      </c>
      <c r="J91" s="12">
        <v>23</v>
      </c>
      <c r="L91" s="25">
        <f t="shared" si="4"/>
        <v>0.6601403377537829</v>
      </c>
      <c r="M91" s="25">
        <f t="shared" si="5"/>
        <v>8.321882444771484</v>
      </c>
      <c r="N91" s="9">
        <f t="shared" si="6"/>
        <v>162.44636251541306</v>
      </c>
    </row>
    <row r="92" spans="1:14" ht="15">
      <c r="A92" s="50">
        <v>1896</v>
      </c>
      <c r="B92" s="9">
        <v>48.7</v>
      </c>
      <c r="C92" s="9">
        <v>5.75</v>
      </c>
      <c r="D92" s="9">
        <v>3.66</v>
      </c>
      <c r="F92" s="25">
        <v>0.377</v>
      </c>
      <c r="G92" s="25">
        <v>4.45</v>
      </c>
      <c r="H92" s="25">
        <v>2.833</v>
      </c>
      <c r="I92" s="50">
        <v>1896</v>
      </c>
      <c r="J92" s="12">
        <v>23.26</v>
      </c>
      <c r="L92" s="25">
        <f t="shared" si="4"/>
        <v>0.712992218816317</v>
      </c>
      <c r="M92" s="25">
        <f t="shared" si="5"/>
        <v>8.415955898494987</v>
      </c>
      <c r="N92" s="9">
        <f t="shared" si="6"/>
        <v>162.50451294697905</v>
      </c>
    </row>
    <row r="93" spans="1:14" ht="15">
      <c r="A93" s="50">
        <v>1897</v>
      </c>
      <c r="B93" s="9">
        <v>49.15</v>
      </c>
      <c r="C93" s="9">
        <v>5.75</v>
      </c>
      <c r="D93" s="9">
        <v>3.48</v>
      </c>
      <c r="F93" s="25">
        <v>0.38</v>
      </c>
      <c r="G93" s="25">
        <v>4.45</v>
      </c>
      <c r="H93" s="25">
        <v>2.694</v>
      </c>
      <c r="I93" s="50">
        <v>1897</v>
      </c>
      <c r="J93" s="12">
        <v>23.26</v>
      </c>
      <c r="L93" s="25">
        <f t="shared" si="4"/>
        <v>0.7186658969501338</v>
      </c>
      <c r="M93" s="25">
        <f t="shared" si="5"/>
        <v>8.415955898494987</v>
      </c>
      <c r="N93" s="9">
        <f t="shared" si="6"/>
        <v>154.53129469790383</v>
      </c>
    </row>
    <row r="94" spans="1:14" ht="15">
      <c r="A94" s="50">
        <v>1898</v>
      </c>
      <c r="B94" s="9">
        <v>50</v>
      </c>
      <c r="C94" s="9">
        <v>5.95</v>
      </c>
      <c r="D94" s="9">
        <v>3.97</v>
      </c>
      <c r="F94" s="25">
        <v>0.387</v>
      </c>
      <c r="G94" s="25">
        <v>4.605</v>
      </c>
      <c r="H94" s="25">
        <v>3.073</v>
      </c>
      <c r="I94" s="50">
        <v>1898</v>
      </c>
      <c r="J94" s="12">
        <v>23.26</v>
      </c>
      <c r="L94" s="25">
        <f t="shared" si="4"/>
        <v>0.7319044792623731</v>
      </c>
      <c r="M94" s="25">
        <f t="shared" si="5"/>
        <v>8.70909593540886</v>
      </c>
      <c r="N94" s="9">
        <f t="shared" si="6"/>
        <v>176.27122071516646</v>
      </c>
    </row>
    <row r="95" spans="1:14" ht="15">
      <c r="A95" s="50">
        <v>1899</v>
      </c>
      <c r="B95" s="9">
        <v>50</v>
      </c>
      <c r="C95" s="9">
        <v>6.1</v>
      </c>
      <c r="D95" s="9">
        <v>4</v>
      </c>
      <c r="F95" s="25">
        <v>0.387</v>
      </c>
      <c r="G95" s="25">
        <v>4.721</v>
      </c>
      <c r="H95" s="25">
        <v>3.096</v>
      </c>
      <c r="I95" s="50">
        <v>1899</v>
      </c>
      <c r="J95" s="12">
        <v>23.26</v>
      </c>
      <c r="L95" s="25">
        <f t="shared" si="4"/>
        <v>0.7319044792623731</v>
      </c>
      <c r="M95" s="25">
        <f t="shared" si="5"/>
        <v>8.92847815658311</v>
      </c>
      <c r="N95" s="9">
        <f t="shared" si="6"/>
        <v>177.59053020961775</v>
      </c>
    </row>
    <row r="96" spans="1:14" ht="15">
      <c r="A96" s="50">
        <v>1900</v>
      </c>
      <c r="B96" s="9">
        <v>51.75</v>
      </c>
      <c r="C96" s="9">
        <v>5.8</v>
      </c>
      <c r="D96" s="9">
        <v>4.07</v>
      </c>
      <c r="F96" s="25">
        <v>0.401</v>
      </c>
      <c r="G96" s="25">
        <v>4.489</v>
      </c>
      <c r="H96" s="25">
        <v>3.15</v>
      </c>
      <c r="I96" s="50">
        <v>1900</v>
      </c>
      <c r="J96" s="12">
        <v>23.26</v>
      </c>
      <c r="L96" s="25">
        <f t="shared" si="4"/>
        <v>0.7583816438868517</v>
      </c>
      <c r="M96" s="25">
        <f t="shared" si="5"/>
        <v>8.489713714234608</v>
      </c>
      <c r="N96" s="9">
        <f t="shared" si="6"/>
        <v>180.68803945745992</v>
      </c>
    </row>
    <row r="97" spans="1:14" ht="15">
      <c r="A97" s="50">
        <v>1901</v>
      </c>
      <c r="B97" s="9">
        <v>52.3</v>
      </c>
      <c r="C97" s="9">
        <v>5.75</v>
      </c>
      <c r="D97" s="9">
        <v>4.15</v>
      </c>
      <c r="F97" s="25">
        <v>0.405</v>
      </c>
      <c r="G97" s="25">
        <v>4.45</v>
      </c>
      <c r="H97" s="25">
        <v>3.212</v>
      </c>
      <c r="I97" s="50">
        <v>1901</v>
      </c>
      <c r="J97" s="12">
        <v>23.26</v>
      </c>
      <c r="L97" s="25">
        <f t="shared" si="4"/>
        <v>0.7659465480652742</v>
      </c>
      <c r="M97" s="25">
        <f t="shared" si="5"/>
        <v>8.415955898494987</v>
      </c>
      <c r="N97" s="9">
        <f t="shared" si="6"/>
        <v>184.24443896424168</v>
      </c>
    </row>
    <row r="98" spans="1:14" ht="15">
      <c r="A98" s="50">
        <v>1902</v>
      </c>
      <c r="B98" s="9">
        <v>51.5</v>
      </c>
      <c r="C98" s="9">
        <v>6.5</v>
      </c>
      <c r="D98" s="9">
        <v>3.9</v>
      </c>
      <c r="F98" s="25">
        <v>0.399</v>
      </c>
      <c r="G98" s="25">
        <v>5.031</v>
      </c>
      <c r="H98" s="25">
        <v>3.019</v>
      </c>
      <c r="I98" s="50">
        <v>1902</v>
      </c>
      <c r="J98" s="12">
        <v>23.26</v>
      </c>
      <c r="L98" s="25">
        <f t="shared" si="4"/>
        <v>0.7545991917976406</v>
      </c>
      <c r="M98" s="25">
        <f t="shared" si="5"/>
        <v>9.51475823041085</v>
      </c>
      <c r="N98" s="9">
        <f t="shared" si="6"/>
        <v>173.1737114673243</v>
      </c>
    </row>
    <row r="99" spans="1:14" ht="15">
      <c r="A99" s="50">
        <v>1903</v>
      </c>
      <c r="B99" s="9">
        <v>50</v>
      </c>
      <c r="C99" s="9">
        <v>6.45</v>
      </c>
      <c r="D99" s="9">
        <v>3.97</v>
      </c>
      <c r="F99" s="25">
        <v>0.387</v>
      </c>
      <c r="G99" s="25">
        <v>4.992</v>
      </c>
      <c r="H99" s="25">
        <v>3.073</v>
      </c>
      <c r="I99" s="50">
        <v>1903</v>
      </c>
      <c r="J99" s="12">
        <v>23.26</v>
      </c>
      <c r="L99" s="25">
        <f t="shared" si="4"/>
        <v>0.7319044792623731</v>
      </c>
      <c r="M99" s="25">
        <f t="shared" si="5"/>
        <v>9.441000414671231</v>
      </c>
      <c r="N99" s="9">
        <f t="shared" si="6"/>
        <v>176.27122071516646</v>
      </c>
    </row>
    <row r="100" spans="1:14" ht="15">
      <c r="A100" s="50">
        <v>1904</v>
      </c>
      <c r="B100" s="9">
        <v>52.3</v>
      </c>
      <c r="C100" s="9">
        <v>7.6</v>
      </c>
      <c r="D100" s="9">
        <v>3.99</v>
      </c>
      <c r="F100" s="25">
        <v>0.405</v>
      </c>
      <c r="G100" s="25">
        <v>5.882</v>
      </c>
      <c r="H100" s="25">
        <v>3.088</v>
      </c>
      <c r="I100" s="50">
        <v>1904</v>
      </c>
      <c r="J100" s="12">
        <v>23.26</v>
      </c>
      <c r="L100" s="25">
        <f t="shared" si="4"/>
        <v>0.7659465480652742</v>
      </c>
      <c r="M100" s="25">
        <f t="shared" si="5"/>
        <v>11.12419159437023</v>
      </c>
      <c r="N100" s="9">
        <f t="shared" si="6"/>
        <v>177.13163995067816</v>
      </c>
    </row>
    <row r="101" spans="1:14" ht="15">
      <c r="A101" s="50">
        <v>1905</v>
      </c>
      <c r="B101" s="9">
        <v>53.2</v>
      </c>
      <c r="C101" s="9">
        <v>7.98</v>
      </c>
      <c r="D101" s="9">
        <v>4.1</v>
      </c>
      <c r="F101" s="25">
        <v>0.412</v>
      </c>
      <c r="G101" s="25">
        <v>6.176</v>
      </c>
      <c r="H101" s="25">
        <v>3.173</v>
      </c>
      <c r="I101" s="50">
        <v>1905</v>
      </c>
      <c r="J101" s="12">
        <v>23.26</v>
      </c>
      <c r="L101" s="25">
        <f t="shared" si="4"/>
        <v>0.7791851303775136</v>
      </c>
      <c r="M101" s="25">
        <f t="shared" si="5"/>
        <v>11.680212051484279</v>
      </c>
      <c r="N101" s="9">
        <f t="shared" si="6"/>
        <v>182.00734895191124</v>
      </c>
    </row>
    <row r="102" spans="1:14" ht="15">
      <c r="A102" s="50">
        <v>1906</v>
      </c>
      <c r="B102" s="9">
        <v>52.8</v>
      </c>
      <c r="C102" s="9">
        <v>8</v>
      </c>
      <c r="D102" s="9">
        <v>3.75</v>
      </c>
      <c r="F102" s="25">
        <v>0.409</v>
      </c>
      <c r="G102" s="25">
        <v>6.192</v>
      </c>
      <c r="H102" s="25">
        <v>2.902</v>
      </c>
      <c r="I102" s="50">
        <v>1906</v>
      </c>
      <c r="J102" s="12">
        <v>23.26</v>
      </c>
      <c r="L102" s="25">
        <f t="shared" si="4"/>
        <v>0.7735114522436966</v>
      </c>
      <c r="M102" s="25">
        <f t="shared" si="5"/>
        <v>11.71047166819797</v>
      </c>
      <c r="N102" s="9">
        <f t="shared" si="6"/>
        <v>166.46244143033294</v>
      </c>
    </row>
    <row r="103" spans="1:14" ht="15">
      <c r="A103" s="50">
        <v>1907</v>
      </c>
      <c r="B103" s="9">
        <v>59.75</v>
      </c>
      <c r="C103" s="9">
        <v>8</v>
      </c>
      <c r="D103" s="9">
        <v>3.6</v>
      </c>
      <c r="F103" s="25">
        <v>0.462</v>
      </c>
      <c r="G103" s="25">
        <v>6.192</v>
      </c>
      <c r="H103" s="25">
        <v>2.768</v>
      </c>
      <c r="I103" s="50">
        <v>1907</v>
      </c>
      <c r="J103" s="12">
        <v>23.26</v>
      </c>
      <c r="L103" s="25">
        <f t="shared" si="4"/>
        <v>0.8737464326077943</v>
      </c>
      <c r="M103" s="25">
        <f t="shared" si="5"/>
        <v>11.71047166819797</v>
      </c>
      <c r="N103" s="9">
        <f t="shared" si="6"/>
        <v>158.77602959309493</v>
      </c>
    </row>
    <row r="104" spans="1:14" ht="15">
      <c r="A104" s="50">
        <v>1908</v>
      </c>
      <c r="B104" s="9">
        <v>55.6</v>
      </c>
      <c r="C104" s="9">
        <v>8.13</v>
      </c>
      <c r="D104" s="9">
        <v>3.88</v>
      </c>
      <c r="F104" s="25">
        <v>0.43</v>
      </c>
      <c r="G104" s="25">
        <v>6.293</v>
      </c>
      <c r="H104" s="25">
        <v>3.003</v>
      </c>
      <c r="I104" s="50">
        <v>1908</v>
      </c>
      <c r="J104" s="12">
        <v>23.26</v>
      </c>
      <c r="L104" s="25">
        <f t="shared" si="4"/>
        <v>0.8132271991804146</v>
      </c>
      <c r="M104" s="25">
        <f t="shared" si="5"/>
        <v>11.901485498703137</v>
      </c>
      <c r="N104" s="9">
        <f t="shared" si="6"/>
        <v>172.25593094944514</v>
      </c>
    </row>
    <row r="105" spans="1:14" ht="15">
      <c r="A105" s="50">
        <v>1909</v>
      </c>
      <c r="B105" s="9">
        <v>55</v>
      </c>
      <c r="C105" s="9">
        <v>8.4</v>
      </c>
      <c r="D105" s="9">
        <v>3.9</v>
      </c>
      <c r="F105" s="25">
        <v>0.426</v>
      </c>
      <c r="G105" s="25">
        <v>6.502</v>
      </c>
      <c r="H105" s="25">
        <v>3.019</v>
      </c>
      <c r="I105" s="50">
        <v>1909</v>
      </c>
      <c r="J105" s="12">
        <v>23.26</v>
      </c>
      <c r="L105" s="25">
        <f t="shared" si="4"/>
        <v>0.8056622950019922</v>
      </c>
      <c r="M105" s="25">
        <f t="shared" si="5"/>
        <v>12.29675174202571</v>
      </c>
      <c r="N105" s="9">
        <f t="shared" si="6"/>
        <v>173.1737114673243</v>
      </c>
    </row>
    <row r="106" spans="1:14" ht="15">
      <c r="A106" s="50">
        <v>1910</v>
      </c>
      <c r="B106" s="9">
        <v>53.1</v>
      </c>
      <c r="C106" s="9">
        <v>8.6</v>
      </c>
      <c r="D106" s="9">
        <v>4</v>
      </c>
      <c r="F106" s="25">
        <v>0.411</v>
      </c>
      <c r="G106" s="25">
        <v>6.656</v>
      </c>
      <c r="H106" s="25">
        <v>3.096</v>
      </c>
      <c r="I106" s="50">
        <v>1910</v>
      </c>
      <c r="J106" s="12">
        <v>23.26</v>
      </c>
      <c r="L106" s="25">
        <f t="shared" si="4"/>
        <v>0.7772939043329079</v>
      </c>
      <c r="M106" s="25">
        <f t="shared" si="5"/>
        <v>12.588000552894973</v>
      </c>
      <c r="N106" s="9">
        <f t="shared" si="6"/>
        <v>177.59053020961775</v>
      </c>
    </row>
    <row r="107" spans="1:14" ht="15">
      <c r="A107" s="50">
        <v>1911</v>
      </c>
      <c r="B107" s="9">
        <v>53.35</v>
      </c>
      <c r="C107" s="9">
        <v>8.55</v>
      </c>
      <c r="D107" s="9">
        <v>4</v>
      </c>
      <c r="F107" s="25">
        <v>0.413</v>
      </c>
      <c r="G107" s="25">
        <v>6.618</v>
      </c>
      <c r="H107" s="25">
        <v>3.483</v>
      </c>
      <c r="I107" s="50">
        <v>1911</v>
      </c>
      <c r="J107" s="12">
        <v>23.26</v>
      </c>
      <c r="L107" s="25">
        <f t="shared" si="4"/>
        <v>0.781076356422119</v>
      </c>
      <c r="M107" s="25">
        <f t="shared" si="5"/>
        <v>12.516133963199962</v>
      </c>
      <c r="N107" s="9">
        <f t="shared" si="6"/>
        <v>199.78934648581998</v>
      </c>
    </row>
    <row r="108" spans="1:14" ht="15">
      <c r="A108" s="50">
        <v>1912</v>
      </c>
      <c r="B108" s="9">
        <v>55</v>
      </c>
      <c r="C108" s="9">
        <v>8.8</v>
      </c>
      <c r="D108" s="9">
        <v>4.5</v>
      </c>
      <c r="F108" s="25">
        <v>0.426</v>
      </c>
      <c r="G108" s="25">
        <v>6.811</v>
      </c>
      <c r="H108" s="25">
        <v>3.367</v>
      </c>
      <c r="I108" s="50">
        <v>1912</v>
      </c>
      <c r="J108" s="12">
        <v>23.26</v>
      </c>
      <c r="L108" s="25">
        <f t="shared" si="4"/>
        <v>0.8056622950019922</v>
      </c>
      <c r="M108" s="25">
        <f t="shared" si="5"/>
        <v>12.881140589808847</v>
      </c>
      <c r="N108" s="9">
        <f t="shared" si="6"/>
        <v>193.13543773119605</v>
      </c>
    </row>
    <row r="109" spans="1:14" ht="15">
      <c r="A109" s="50">
        <v>1913</v>
      </c>
      <c r="B109" s="9">
        <v>55.7</v>
      </c>
      <c r="C109" s="9">
        <v>9</v>
      </c>
      <c r="D109" s="9">
        <v>4.35</v>
      </c>
      <c r="F109" s="25">
        <v>0.431</v>
      </c>
      <c r="G109" s="25">
        <v>6.966</v>
      </c>
      <c r="H109" s="25">
        <v>3.483</v>
      </c>
      <c r="I109" s="50">
        <v>1913</v>
      </c>
      <c r="J109" s="12">
        <v>23.26</v>
      </c>
      <c r="L109" s="25">
        <f t="shared" si="4"/>
        <v>0.8151184252250201</v>
      </c>
      <c r="M109" s="25">
        <f t="shared" si="5"/>
        <v>13.174280626722718</v>
      </c>
      <c r="N109" s="9">
        <f t="shared" si="6"/>
        <v>199.78934648581998</v>
      </c>
    </row>
    <row r="110" spans="1:14" ht="15">
      <c r="A110" s="51">
        <v>1914</v>
      </c>
      <c r="B110" s="9">
        <v>58.75</v>
      </c>
      <c r="C110" s="9">
        <v>9.5</v>
      </c>
      <c r="D110" s="9">
        <v>4.5</v>
      </c>
      <c r="F110" s="25">
        <v>0.455</v>
      </c>
      <c r="G110" s="25">
        <v>7.353</v>
      </c>
      <c r="H110" s="25">
        <v>3.367</v>
      </c>
      <c r="I110" s="51">
        <v>1914</v>
      </c>
      <c r="J110" s="12">
        <v>23.26</v>
      </c>
      <c r="L110" s="25">
        <f t="shared" si="4"/>
        <v>0.860507850295555</v>
      </c>
      <c r="M110" s="25">
        <f t="shared" si="5"/>
        <v>13.906185105985088</v>
      </c>
      <c r="N110" s="9">
        <f t="shared" si="6"/>
        <v>193.13543773119605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2"/>
  <sheetViews>
    <sheetView zoomScale="125" zoomScaleNormal="125" workbookViewId="0" topLeftCell="D1">
      <pane xSplit="8300" ySplit="7220" topLeftCell="N104" activePane="topLeft" state="split"/>
      <selection pane="topLeft" activeCell="G9" sqref="G9"/>
      <selection pane="topRight" activeCell="P10" sqref="P10:P112"/>
      <selection pane="bottomLeft" activeCell="A101" sqref="A101"/>
      <selection pane="bottomRight" activeCell="Q113" sqref="Q113"/>
    </sheetView>
  </sheetViews>
  <sheetFormatPr defaultColWidth="11.421875" defaultRowHeight="12.75"/>
  <cols>
    <col min="1" max="4" width="8.8515625" style="0" customWidth="1"/>
    <col min="5" max="5" width="6.8515625" style="0" customWidth="1"/>
    <col min="6" max="10" width="8.8515625" style="0" customWidth="1"/>
    <col min="11" max="11" width="10.00390625" style="0" customWidth="1"/>
    <col min="12" max="12" width="3.8515625" style="0" customWidth="1"/>
    <col min="13" max="14" width="8.8515625" style="0" customWidth="1"/>
    <col min="15" max="15" width="6.421875" style="0" customWidth="1"/>
    <col min="16" max="16" width="8.8515625" style="0" customWidth="1"/>
    <col min="17" max="17" width="5.8515625" style="3" customWidth="1"/>
    <col min="18" max="23" width="8.8515625" style="3" customWidth="1"/>
    <col min="24" max="16384" width="8.8515625" style="0" customWidth="1"/>
  </cols>
  <sheetData>
    <row r="1" ht="15">
      <c r="A1" s="1"/>
    </row>
    <row r="2" ht="15">
      <c r="A2" s="3" t="s">
        <v>191</v>
      </c>
    </row>
    <row r="3" ht="15">
      <c r="R3" s="3" t="s">
        <v>110</v>
      </c>
    </row>
    <row r="4" ht="15">
      <c r="A4" t="s">
        <v>4</v>
      </c>
    </row>
    <row r="5" ht="15">
      <c r="A5" t="s">
        <v>9</v>
      </c>
    </row>
    <row r="6" ht="15">
      <c r="A6" t="s">
        <v>10</v>
      </c>
    </row>
    <row r="7" ht="15">
      <c r="A7" t="s">
        <v>11</v>
      </c>
    </row>
    <row r="8" ht="15">
      <c r="A8" t="s">
        <v>15</v>
      </c>
    </row>
    <row r="10" ht="15">
      <c r="P10" s="11" t="s">
        <v>53</v>
      </c>
    </row>
    <row r="11" spans="6:22" ht="15">
      <c r="F11" s="26" t="s">
        <v>157</v>
      </c>
      <c r="G11" s="23"/>
      <c r="H11" s="23"/>
      <c r="P11" s="11" t="s">
        <v>54</v>
      </c>
      <c r="R11" s="31" t="s">
        <v>186</v>
      </c>
      <c r="S11" s="31"/>
      <c r="T11" s="31"/>
      <c r="U11" s="19"/>
      <c r="V11" s="19"/>
    </row>
    <row r="12" spans="2:22" ht="15">
      <c r="B12" s="22" t="s">
        <v>5</v>
      </c>
      <c r="C12" s="22" t="s">
        <v>7</v>
      </c>
      <c r="D12" s="22" t="s">
        <v>6</v>
      </c>
      <c r="E12" s="22"/>
      <c r="F12" s="22" t="s">
        <v>5</v>
      </c>
      <c r="G12" s="22" t="s">
        <v>7</v>
      </c>
      <c r="H12" s="22" t="s">
        <v>6</v>
      </c>
      <c r="I12" s="22"/>
      <c r="J12" s="22" t="s">
        <v>12</v>
      </c>
      <c r="K12" s="22" t="s">
        <v>14</v>
      </c>
      <c r="L12" s="22"/>
      <c r="M12" s="22" t="s">
        <v>12</v>
      </c>
      <c r="N12" s="22" t="s">
        <v>14</v>
      </c>
      <c r="P12" s="11" t="s">
        <v>55</v>
      </c>
      <c r="R12" s="24" t="s">
        <v>5</v>
      </c>
      <c r="S12" s="24" t="s">
        <v>7</v>
      </c>
      <c r="T12" s="24" t="s">
        <v>6</v>
      </c>
      <c r="U12" s="24" t="s">
        <v>12</v>
      </c>
      <c r="V12" s="24" t="s">
        <v>14</v>
      </c>
    </row>
    <row r="13" spans="2:22" ht="15">
      <c r="B13" s="22" t="s">
        <v>8</v>
      </c>
      <c r="C13" s="22" t="s">
        <v>8</v>
      </c>
      <c r="D13" s="22" t="s">
        <v>8</v>
      </c>
      <c r="E13" s="22"/>
      <c r="F13" s="22" t="s">
        <v>29</v>
      </c>
      <c r="G13" s="22" t="s">
        <v>29</v>
      </c>
      <c r="H13" s="22" t="s">
        <v>29</v>
      </c>
      <c r="I13" s="22"/>
      <c r="J13" s="22" t="s">
        <v>13</v>
      </c>
      <c r="K13" s="22" t="s">
        <v>16</v>
      </c>
      <c r="L13" s="22"/>
      <c r="M13" s="22" t="s">
        <v>30</v>
      </c>
      <c r="N13" s="22" t="s">
        <v>31</v>
      </c>
      <c r="P13" s="11" t="s">
        <v>56</v>
      </c>
      <c r="R13" s="24" t="s">
        <v>190</v>
      </c>
      <c r="S13" s="24" t="s">
        <v>190</v>
      </c>
      <c r="T13" s="24" t="s">
        <v>190</v>
      </c>
      <c r="U13" s="24" t="s">
        <v>190</v>
      </c>
      <c r="V13" s="24" t="s">
        <v>109</v>
      </c>
    </row>
    <row r="14" spans="1:22" ht="15">
      <c r="A14">
        <v>1816</v>
      </c>
      <c r="B14">
        <v>10.15</v>
      </c>
      <c r="C14">
        <v>12.1</v>
      </c>
      <c r="D14">
        <v>12.15</v>
      </c>
      <c r="F14">
        <v>0.061</v>
      </c>
      <c r="G14">
        <v>0.073</v>
      </c>
      <c r="H14">
        <v>0.073</v>
      </c>
      <c r="J14">
        <v>35.66</v>
      </c>
      <c r="K14">
        <v>6.5</v>
      </c>
      <c r="M14">
        <v>0.214</v>
      </c>
      <c r="N14" s="15">
        <v>1.16</v>
      </c>
      <c r="P14" s="12">
        <v>15.3</v>
      </c>
      <c r="R14" s="9">
        <f>$P14*F14/0.405504</f>
        <v>2.3015802556818183</v>
      </c>
      <c r="S14" s="9">
        <f>$P14*G14/0.405504</f>
        <v>2.7543501420454546</v>
      </c>
      <c r="T14" s="9">
        <f>$P14*H14/0.405504</f>
        <v>2.7543501420454546</v>
      </c>
      <c r="U14" s="9">
        <f>$P14*M14/0.405504</f>
        <v>8.074396306818182</v>
      </c>
      <c r="V14" s="9">
        <f>P14*N14</f>
        <v>17.748</v>
      </c>
    </row>
    <row r="15" spans="1:22" ht="15">
      <c r="A15">
        <v>1817</v>
      </c>
      <c r="B15">
        <v>10.2</v>
      </c>
      <c r="C15">
        <v>12.7</v>
      </c>
      <c r="D15">
        <v>11.75</v>
      </c>
      <c r="F15">
        <v>0.061</v>
      </c>
      <c r="G15">
        <v>0.076</v>
      </c>
      <c r="H15">
        <v>0.07</v>
      </c>
      <c r="J15">
        <v>32.5</v>
      </c>
      <c r="K15">
        <v>6.3</v>
      </c>
      <c r="M15">
        <v>0.195</v>
      </c>
      <c r="N15" s="15">
        <v>1.132</v>
      </c>
      <c r="P15" s="12">
        <v>15.36</v>
      </c>
      <c r="R15" s="9">
        <f aca="true" t="shared" si="0" ref="R15:R78">$P15*F15/0.405504</f>
        <v>2.3106060606060606</v>
      </c>
      <c r="S15" s="9">
        <f aca="true" t="shared" si="1" ref="S15:S78">$P15*G15/0.405504</f>
        <v>2.878787878787879</v>
      </c>
      <c r="T15" s="9">
        <f aca="true" t="shared" si="2" ref="T15:T78">$P15*H15/0.405504</f>
        <v>2.6515151515151523</v>
      </c>
      <c r="U15" s="9">
        <f aca="true" t="shared" si="3" ref="U15:U78">$P15*M15/0.405504</f>
        <v>7.386363636363637</v>
      </c>
      <c r="V15" s="9">
        <f aca="true" t="shared" si="4" ref="V15:V78">P15*N15</f>
        <v>17.38752</v>
      </c>
    </row>
    <row r="16" spans="1:22" ht="15">
      <c r="A16">
        <v>1818</v>
      </c>
      <c r="B16">
        <v>9.3</v>
      </c>
      <c r="C16">
        <v>11.8</v>
      </c>
      <c r="D16">
        <v>10.75</v>
      </c>
      <c r="F16">
        <v>0.056</v>
      </c>
      <c r="G16">
        <v>0.07</v>
      </c>
      <c r="H16">
        <v>0.064</v>
      </c>
      <c r="J16">
        <v>30.75</v>
      </c>
      <c r="K16">
        <v>6.25</v>
      </c>
      <c r="M16">
        <v>0.184</v>
      </c>
      <c r="N16" s="15">
        <v>1.123</v>
      </c>
      <c r="P16" s="12">
        <v>15.19</v>
      </c>
      <c r="R16" s="9">
        <f t="shared" si="0"/>
        <v>2.0977351641414144</v>
      </c>
      <c r="S16" s="9">
        <f t="shared" si="1"/>
        <v>2.622168955176768</v>
      </c>
      <c r="T16" s="9">
        <f t="shared" si="2"/>
        <v>2.3974116161616164</v>
      </c>
      <c r="U16" s="9">
        <f t="shared" si="3"/>
        <v>6.892558396464646</v>
      </c>
      <c r="V16" s="9">
        <f t="shared" si="4"/>
        <v>17.05837</v>
      </c>
    </row>
    <row r="17" spans="1:22" ht="15">
      <c r="A17">
        <v>1819</v>
      </c>
      <c r="B17">
        <v>9.15</v>
      </c>
      <c r="C17">
        <v>11.5</v>
      </c>
      <c r="D17">
        <v>10.3</v>
      </c>
      <c r="F17">
        <v>0.055</v>
      </c>
      <c r="G17">
        <v>0.068</v>
      </c>
      <c r="H17">
        <v>0.061</v>
      </c>
      <c r="J17">
        <v>33.15</v>
      </c>
      <c r="K17">
        <v>6.2</v>
      </c>
      <c r="M17">
        <v>0.198</v>
      </c>
      <c r="N17" s="15">
        <v>1.108</v>
      </c>
      <c r="P17" s="12">
        <v>15.6</v>
      </c>
      <c r="R17" s="9">
        <f t="shared" si="0"/>
        <v>2.115885416666667</v>
      </c>
      <c r="S17" s="9">
        <f t="shared" si="1"/>
        <v>2.616003787878788</v>
      </c>
      <c r="T17" s="9">
        <f t="shared" si="2"/>
        <v>2.3467092803030303</v>
      </c>
      <c r="U17" s="9">
        <f t="shared" si="3"/>
        <v>7.6171875</v>
      </c>
      <c r="V17" s="9">
        <f t="shared" si="4"/>
        <v>17.2848</v>
      </c>
    </row>
    <row r="18" spans="1:22" ht="15">
      <c r="A18">
        <v>1820</v>
      </c>
      <c r="B18">
        <v>8.06</v>
      </c>
      <c r="C18">
        <v>13.4</v>
      </c>
      <c r="D18">
        <v>9.15</v>
      </c>
      <c r="F18">
        <v>0.048</v>
      </c>
      <c r="G18">
        <v>0.08</v>
      </c>
      <c r="H18">
        <v>0.054</v>
      </c>
      <c r="J18">
        <v>32.3</v>
      </c>
      <c r="K18">
        <v>6.05</v>
      </c>
      <c r="M18">
        <v>0.191</v>
      </c>
      <c r="N18" s="15">
        <v>1.074</v>
      </c>
      <c r="P18" s="12">
        <v>15.54</v>
      </c>
      <c r="R18" s="9">
        <f t="shared" si="0"/>
        <v>1.8394886363636365</v>
      </c>
      <c r="S18" s="9">
        <f t="shared" si="1"/>
        <v>3.0658143939393936</v>
      </c>
      <c r="T18" s="9">
        <f t="shared" si="2"/>
        <v>2.069424715909091</v>
      </c>
      <c r="U18" s="9">
        <f t="shared" si="3"/>
        <v>7.319631865530304</v>
      </c>
      <c r="V18" s="9">
        <f t="shared" si="4"/>
        <v>16.68996</v>
      </c>
    </row>
    <row r="19" spans="1:22" ht="15">
      <c r="A19">
        <v>1821</v>
      </c>
      <c r="B19">
        <v>8.2</v>
      </c>
      <c r="C19">
        <v>10.15</v>
      </c>
      <c r="D19">
        <v>9.3</v>
      </c>
      <c r="F19">
        <v>0.048</v>
      </c>
      <c r="G19">
        <v>0.06</v>
      </c>
      <c r="H19">
        <v>0.0555</v>
      </c>
      <c r="J19">
        <v>32</v>
      </c>
      <c r="K19">
        <v>5.8</v>
      </c>
      <c r="M19">
        <v>0.189</v>
      </c>
      <c r="N19" s="15">
        <v>1.028</v>
      </c>
      <c r="P19" s="12">
        <v>15.56</v>
      </c>
      <c r="R19" s="9">
        <f t="shared" si="0"/>
        <v>1.8418560606060608</v>
      </c>
      <c r="S19" s="9">
        <f t="shared" si="1"/>
        <v>2.3023200757575757</v>
      </c>
      <c r="T19" s="9">
        <f t="shared" si="2"/>
        <v>2.129646070075758</v>
      </c>
      <c r="U19" s="9">
        <f t="shared" si="3"/>
        <v>7.252308238636364</v>
      </c>
      <c r="V19" s="9">
        <f t="shared" si="4"/>
        <v>15.99568</v>
      </c>
    </row>
    <row r="20" spans="1:22" ht="15">
      <c r="A20">
        <v>1822</v>
      </c>
      <c r="B20">
        <v>7</v>
      </c>
      <c r="C20">
        <v>9.3</v>
      </c>
      <c r="D20">
        <v>8.4</v>
      </c>
      <c r="F20">
        <v>0.042</v>
      </c>
      <c r="G20">
        <v>0.055</v>
      </c>
      <c r="H20">
        <v>0.05</v>
      </c>
      <c r="J20">
        <v>30.15</v>
      </c>
      <c r="K20">
        <v>5.9</v>
      </c>
      <c r="M20">
        <v>0.179</v>
      </c>
      <c r="N20" s="15">
        <v>1.053</v>
      </c>
      <c r="P20" s="12">
        <v>15.63</v>
      </c>
      <c r="R20" s="9">
        <f t="shared" si="0"/>
        <v>1.6188742897727275</v>
      </c>
      <c r="S20" s="9">
        <f t="shared" si="1"/>
        <v>2.1199544270833335</v>
      </c>
      <c r="T20" s="9">
        <f t="shared" si="2"/>
        <v>1.927231297348485</v>
      </c>
      <c r="U20" s="9">
        <f t="shared" si="3"/>
        <v>6.899488044507576</v>
      </c>
      <c r="V20" s="9">
        <f t="shared" si="4"/>
        <v>16.45839</v>
      </c>
    </row>
    <row r="21" spans="1:22" ht="15">
      <c r="A21">
        <v>1823</v>
      </c>
      <c r="B21">
        <v>6.8</v>
      </c>
      <c r="C21">
        <v>6.5</v>
      </c>
      <c r="D21">
        <v>8.9</v>
      </c>
      <c r="F21">
        <v>0.04</v>
      </c>
      <c r="G21">
        <v>0.038</v>
      </c>
      <c r="H21">
        <v>0.053</v>
      </c>
      <c r="J21">
        <v>26.7</v>
      </c>
      <c r="K21">
        <v>6.15</v>
      </c>
      <c r="M21">
        <v>0.158</v>
      </c>
      <c r="N21" s="15">
        <v>1.092</v>
      </c>
      <c r="P21" s="12">
        <v>15.54</v>
      </c>
      <c r="R21" s="9">
        <f t="shared" si="0"/>
        <v>1.5329071969696968</v>
      </c>
      <c r="S21" s="9">
        <f t="shared" si="1"/>
        <v>1.4562618371212122</v>
      </c>
      <c r="T21" s="9">
        <f t="shared" si="2"/>
        <v>2.031102035984848</v>
      </c>
      <c r="U21" s="9">
        <f t="shared" si="3"/>
        <v>6.054983428030304</v>
      </c>
      <c r="V21" s="9">
        <f t="shared" si="4"/>
        <v>16.96968</v>
      </c>
    </row>
    <row r="22" spans="1:22" ht="15">
      <c r="A22">
        <v>1824</v>
      </c>
      <c r="B22">
        <v>6.45</v>
      </c>
      <c r="C22">
        <v>6.4</v>
      </c>
      <c r="D22">
        <v>8.27</v>
      </c>
      <c r="F22">
        <v>0.039</v>
      </c>
      <c r="G22">
        <v>0.038</v>
      </c>
      <c r="H22">
        <v>0.05</v>
      </c>
      <c r="J22">
        <v>23.5</v>
      </c>
      <c r="K22">
        <v>5.85</v>
      </c>
      <c r="M22">
        <v>0.141</v>
      </c>
      <c r="N22" s="15">
        <v>1.051</v>
      </c>
      <c r="P22" s="12">
        <v>15.69</v>
      </c>
      <c r="R22" s="9">
        <f t="shared" si="0"/>
        <v>1.5090110085227273</v>
      </c>
      <c r="S22" s="9">
        <f t="shared" si="1"/>
        <v>1.4703184185606062</v>
      </c>
      <c r="T22" s="9">
        <f t="shared" si="2"/>
        <v>1.9346294981060606</v>
      </c>
      <c r="U22" s="9">
        <f t="shared" si="3"/>
        <v>5.455655184659091</v>
      </c>
      <c r="V22" s="9">
        <f t="shared" si="4"/>
        <v>16.49019</v>
      </c>
    </row>
    <row r="23" spans="1:22" ht="15">
      <c r="A23">
        <v>1825</v>
      </c>
      <c r="B23">
        <v>6.28</v>
      </c>
      <c r="C23">
        <v>6.9</v>
      </c>
      <c r="D23">
        <v>7.75</v>
      </c>
      <c r="F23">
        <v>0.037</v>
      </c>
      <c r="G23">
        <v>0.041</v>
      </c>
      <c r="H23">
        <v>0.046</v>
      </c>
      <c r="J23">
        <v>22.75</v>
      </c>
      <c r="K23">
        <v>6.1</v>
      </c>
      <c r="M23">
        <v>0.136</v>
      </c>
      <c r="N23" s="15">
        <v>1.09</v>
      </c>
      <c r="P23" s="12">
        <v>15.26</v>
      </c>
      <c r="R23" s="9">
        <f t="shared" si="0"/>
        <v>1.3923907039141414</v>
      </c>
      <c r="S23" s="9">
        <f t="shared" si="1"/>
        <v>1.5429194286616161</v>
      </c>
      <c r="T23" s="9">
        <f t="shared" si="2"/>
        <v>1.7310803345959598</v>
      </c>
      <c r="U23" s="9">
        <f t="shared" si="3"/>
        <v>5.117976641414143</v>
      </c>
      <c r="V23" s="9">
        <f t="shared" si="4"/>
        <v>16.6334</v>
      </c>
    </row>
    <row r="24" spans="1:22" ht="15">
      <c r="A24">
        <v>1826</v>
      </c>
      <c r="B24">
        <v>6.1</v>
      </c>
      <c r="C24">
        <v>7.6</v>
      </c>
      <c r="D24">
        <v>8</v>
      </c>
      <c r="F24">
        <v>0.036</v>
      </c>
      <c r="G24">
        <v>0.045</v>
      </c>
      <c r="H24">
        <v>0.048</v>
      </c>
      <c r="J24">
        <v>23.4</v>
      </c>
      <c r="K24">
        <v>6.8</v>
      </c>
      <c r="M24">
        <v>0.139</v>
      </c>
      <c r="N24" s="15">
        <v>1.216</v>
      </c>
      <c r="P24" s="12">
        <v>15.43</v>
      </c>
      <c r="R24" s="9">
        <f t="shared" si="0"/>
        <v>1.3698508522727273</v>
      </c>
      <c r="S24" s="9">
        <f t="shared" si="1"/>
        <v>1.712313565340909</v>
      </c>
      <c r="T24" s="9">
        <f t="shared" si="2"/>
        <v>1.826467803030303</v>
      </c>
      <c r="U24" s="9">
        <f t="shared" si="3"/>
        <v>5.2891463462752535</v>
      </c>
      <c r="V24" s="9">
        <f t="shared" si="4"/>
        <v>18.76288</v>
      </c>
    </row>
    <row r="25" spans="1:22" ht="15">
      <c r="A25">
        <v>1827</v>
      </c>
      <c r="B25">
        <v>6.15</v>
      </c>
      <c r="C25">
        <v>7.88</v>
      </c>
      <c r="D25">
        <v>8</v>
      </c>
      <c r="F25">
        <v>0.037</v>
      </c>
      <c r="G25">
        <v>0.054</v>
      </c>
      <c r="H25">
        <v>0.048</v>
      </c>
      <c r="J25">
        <v>24.6</v>
      </c>
      <c r="K25">
        <v>6.5</v>
      </c>
      <c r="M25">
        <v>0.146</v>
      </c>
      <c r="N25" s="15">
        <v>1.16</v>
      </c>
      <c r="P25" s="12">
        <v>15.63</v>
      </c>
      <c r="R25" s="9">
        <f t="shared" si="0"/>
        <v>1.426151160037879</v>
      </c>
      <c r="S25" s="9">
        <f t="shared" si="1"/>
        <v>2.0814098011363638</v>
      </c>
      <c r="T25" s="9">
        <f t="shared" si="2"/>
        <v>1.8501420454545456</v>
      </c>
      <c r="U25" s="9">
        <f t="shared" si="3"/>
        <v>5.627515388257576</v>
      </c>
      <c r="V25" s="9">
        <f t="shared" si="4"/>
        <v>18.1308</v>
      </c>
    </row>
    <row r="26" spans="1:22" ht="15">
      <c r="A26">
        <v>1828</v>
      </c>
      <c r="B26">
        <v>6.38</v>
      </c>
      <c r="C26">
        <v>7.3</v>
      </c>
      <c r="D26">
        <v>8.55</v>
      </c>
      <c r="F26">
        <v>0.038</v>
      </c>
      <c r="G26">
        <v>0.043</v>
      </c>
      <c r="H26">
        <v>0.051</v>
      </c>
      <c r="J26">
        <v>23.5</v>
      </c>
      <c r="K26">
        <v>6.25</v>
      </c>
      <c r="M26">
        <v>0.139</v>
      </c>
      <c r="N26" s="15">
        <v>1.112</v>
      </c>
      <c r="P26" s="12">
        <v>15.51</v>
      </c>
      <c r="R26" s="9">
        <f t="shared" si="0"/>
        <v>1.4534505208333335</v>
      </c>
      <c r="S26" s="9">
        <f t="shared" si="1"/>
        <v>1.6446940104166665</v>
      </c>
      <c r="T26" s="9">
        <f t="shared" si="2"/>
        <v>1.95068359375</v>
      </c>
      <c r="U26" s="9">
        <f t="shared" si="3"/>
        <v>5.316569010416668</v>
      </c>
      <c r="V26" s="9">
        <f t="shared" si="4"/>
        <v>17.247120000000002</v>
      </c>
    </row>
    <row r="27" spans="1:22" ht="15">
      <c r="A27">
        <v>1829</v>
      </c>
      <c r="B27">
        <v>6.6</v>
      </c>
      <c r="C27">
        <v>9.2</v>
      </c>
      <c r="D27">
        <v>8.6</v>
      </c>
      <c r="F27">
        <v>0.039</v>
      </c>
      <c r="G27">
        <v>0.055</v>
      </c>
      <c r="H27">
        <v>0.051</v>
      </c>
      <c r="J27">
        <v>24</v>
      </c>
      <c r="K27">
        <v>5.95</v>
      </c>
      <c r="M27">
        <v>0.143</v>
      </c>
      <c r="N27" s="15">
        <v>1.06</v>
      </c>
      <c r="P27" s="12">
        <v>15.66</v>
      </c>
      <c r="R27" s="9">
        <f t="shared" si="0"/>
        <v>1.5061257102272727</v>
      </c>
      <c r="S27" s="9">
        <f t="shared" si="1"/>
        <v>2.1240234375000004</v>
      </c>
      <c r="T27" s="9">
        <f t="shared" si="2"/>
        <v>1.9695490056818181</v>
      </c>
      <c r="U27" s="9">
        <f t="shared" si="3"/>
        <v>5.5224609375</v>
      </c>
      <c r="V27" s="9">
        <f t="shared" si="4"/>
        <v>16.599600000000002</v>
      </c>
    </row>
    <row r="28" spans="1:22" ht="15">
      <c r="A28">
        <v>1830</v>
      </c>
      <c r="B28">
        <v>7.5</v>
      </c>
      <c r="C28">
        <v>8.75</v>
      </c>
      <c r="D28">
        <v>9.75</v>
      </c>
      <c r="F28">
        <v>0.044</v>
      </c>
      <c r="G28">
        <v>0.052</v>
      </c>
      <c r="H28">
        <v>0.058</v>
      </c>
      <c r="J28">
        <v>24.84</v>
      </c>
      <c r="K28">
        <v>5.8</v>
      </c>
      <c r="M28">
        <v>0.147</v>
      </c>
      <c r="N28" s="15">
        <v>1.027</v>
      </c>
      <c r="P28" s="12">
        <v>15.76</v>
      </c>
      <c r="R28" s="9">
        <f t="shared" si="0"/>
        <v>1.7100694444444444</v>
      </c>
      <c r="S28" s="9">
        <f t="shared" si="1"/>
        <v>2.0209911616161613</v>
      </c>
      <c r="T28" s="9">
        <f t="shared" si="2"/>
        <v>2.25418244949495</v>
      </c>
      <c r="U28" s="9">
        <f t="shared" si="3"/>
        <v>5.713186553030303</v>
      </c>
      <c r="V28" s="9">
        <f t="shared" si="4"/>
        <v>16.185519999999997</v>
      </c>
    </row>
    <row r="29" spans="1:22" ht="15">
      <c r="A29">
        <v>1831</v>
      </c>
      <c r="B29">
        <v>8.3</v>
      </c>
      <c r="C29">
        <v>9.75</v>
      </c>
      <c r="D29">
        <v>11.1</v>
      </c>
      <c r="F29">
        <v>0.049</v>
      </c>
      <c r="G29">
        <v>0.057</v>
      </c>
      <c r="H29">
        <v>0.065</v>
      </c>
      <c r="J29">
        <v>25.5</v>
      </c>
      <c r="K29">
        <v>5.75</v>
      </c>
      <c r="M29">
        <v>0.15</v>
      </c>
      <c r="N29" s="15">
        <v>1.017</v>
      </c>
      <c r="P29" s="12">
        <v>15.47</v>
      </c>
      <c r="R29" s="9">
        <f t="shared" si="0"/>
        <v>1.8693527067550508</v>
      </c>
      <c r="S29" s="9">
        <f t="shared" si="1"/>
        <v>2.1745531486742427</v>
      </c>
      <c r="T29" s="9">
        <f t="shared" si="2"/>
        <v>2.4797535905934347</v>
      </c>
      <c r="U29" s="9">
        <f t="shared" si="3"/>
        <v>5.722508285984849</v>
      </c>
      <c r="V29" s="9">
        <f t="shared" si="4"/>
        <v>15.73299</v>
      </c>
    </row>
    <row r="30" spans="1:22" ht="15">
      <c r="A30">
        <v>1832</v>
      </c>
      <c r="B30">
        <v>8</v>
      </c>
      <c r="C30">
        <v>10.85</v>
      </c>
      <c r="D30">
        <v>10.8</v>
      </c>
      <c r="F30">
        <v>0.047</v>
      </c>
      <c r="G30">
        <v>0.064</v>
      </c>
      <c r="H30">
        <v>0.063</v>
      </c>
      <c r="J30">
        <v>28.5</v>
      </c>
      <c r="K30">
        <v>5.6</v>
      </c>
      <c r="M30">
        <v>0.168</v>
      </c>
      <c r="N30" s="15">
        <v>0.988</v>
      </c>
      <c r="P30" s="12">
        <v>15.3</v>
      </c>
      <c r="R30" s="9">
        <f t="shared" si="0"/>
        <v>1.7733487215909094</v>
      </c>
      <c r="S30" s="9">
        <f t="shared" si="1"/>
        <v>2.4147727272727275</v>
      </c>
      <c r="T30" s="9">
        <f t="shared" si="2"/>
        <v>2.3770419034090913</v>
      </c>
      <c r="U30" s="9">
        <f t="shared" si="3"/>
        <v>6.33877840909091</v>
      </c>
      <c r="V30" s="9">
        <f t="shared" si="4"/>
        <v>15.1164</v>
      </c>
    </row>
    <row r="31" spans="1:22" ht="15">
      <c r="A31">
        <v>1833</v>
      </c>
      <c r="B31">
        <v>8.8</v>
      </c>
      <c r="C31">
        <v>11.5</v>
      </c>
      <c r="D31">
        <v>10.95</v>
      </c>
      <c r="F31">
        <v>0.051</v>
      </c>
      <c r="G31">
        <v>0.067</v>
      </c>
      <c r="H31">
        <v>0.064</v>
      </c>
      <c r="J31">
        <v>27.25</v>
      </c>
      <c r="K31">
        <v>5.45</v>
      </c>
      <c r="M31">
        <v>0.159</v>
      </c>
      <c r="N31" s="15">
        <v>0.953</v>
      </c>
      <c r="P31" s="12">
        <v>15.78</v>
      </c>
      <c r="R31" s="9">
        <f t="shared" si="0"/>
        <v>1.9846413352272727</v>
      </c>
      <c r="S31" s="9">
        <f t="shared" si="1"/>
        <v>2.607273910984849</v>
      </c>
      <c r="T31" s="9">
        <f t="shared" si="2"/>
        <v>2.490530303030303</v>
      </c>
      <c r="U31" s="9">
        <f t="shared" si="3"/>
        <v>6.187411221590909</v>
      </c>
      <c r="V31" s="9">
        <f t="shared" si="4"/>
        <v>15.038339999999998</v>
      </c>
    </row>
    <row r="32" spans="1:22" ht="15">
      <c r="A32">
        <v>1834</v>
      </c>
      <c r="B32">
        <v>9</v>
      </c>
      <c r="C32">
        <v>11.1</v>
      </c>
      <c r="D32">
        <v>11</v>
      </c>
      <c r="F32">
        <v>0.053</v>
      </c>
      <c r="G32">
        <v>0.065</v>
      </c>
      <c r="H32">
        <v>0.065</v>
      </c>
      <c r="J32">
        <v>25.5</v>
      </c>
      <c r="K32">
        <v>5.2</v>
      </c>
      <c r="M32">
        <v>0.15</v>
      </c>
      <c r="N32" s="15">
        <v>0.916</v>
      </c>
      <c r="P32" s="12">
        <v>15.33</v>
      </c>
      <c r="R32" s="9">
        <f t="shared" si="0"/>
        <v>2.003654711174242</v>
      </c>
      <c r="S32" s="9">
        <f t="shared" si="1"/>
        <v>2.457312381628788</v>
      </c>
      <c r="T32" s="9">
        <f t="shared" si="2"/>
        <v>2.457312381628788</v>
      </c>
      <c r="U32" s="9">
        <f t="shared" si="3"/>
        <v>5.670720880681818</v>
      </c>
      <c r="V32" s="9">
        <f t="shared" si="4"/>
        <v>14.04228</v>
      </c>
    </row>
    <row r="33" spans="1:22" ht="15">
      <c r="A33">
        <v>1835</v>
      </c>
      <c r="B33">
        <v>9.3</v>
      </c>
      <c r="C33">
        <v>12.2</v>
      </c>
      <c r="D33">
        <v>11.8</v>
      </c>
      <c r="F33">
        <v>0.054</v>
      </c>
      <c r="G33">
        <v>0.071</v>
      </c>
      <c r="H33">
        <v>0.069</v>
      </c>
      <c r="J33">
        <v>26.33</v>
      </c>
      <c r="K33">
        <v>5.35</v>
      </c>
      <c r="M33">
        <v>0.153</v>
      </c>
      <c r="N33" s="15">
        <v>0.934</v>
      </c>
      <c r="P33" s="12">
        <v>15.63</v>
      </c>
      <c r="R33" s="9">
        <f t="shared" si="0"/>
        <v>2.0814098011363638</v>
      </c>
      <c r="S33" s="9">
        <f t="shared" si="1"/>
        <v>2.736668442234848</v>
      </c>
      <c r="T33" s="9">
        <f t="shared" si="2"/>
        <v>2.659579190340909</v>
      </c>
      <c r="U33" s="9">
        <f t="shared" si="3"/>
        <v>5.897327769886363</v>
      </c>
      <c r="V33" s="9">
        <f t="shared" si="4"/>
        <v>14.59842</v>
      </c>
    </row>
    <row r="34" spans="1:22" ht="15">
      <c r="A34">
        <v>1836</v>
      </c>
      <c r="B34">
        <v>9.1</v>
      </c>
      <c r="C34">
        <v>10.3</v>
      </c>
      <c r="D34">
        <v>10.4</v>
      </c>
      <c r="F34">
        <v>0.053</v>
      </c>
      <c r="G34">
        <v>0.06</v>
      </c>
      <c r="H34">
        <v>0.06</v>
      </c>
      <c r="J34">
        <v>22.66</v>
      </c>
      <c r="K34">
        <v>5.7</v>
      </c>
      <c r="M34">
        <v>0.131</v>
      </c>
      <c r="N34" s="15">
        <v>0.994</v>
      </c>
      <c r="P34" s="12">
        <v>15.83</v>
      </c>
      <c r="R34" s="9">
        <f t="shared" si="0"/>
        <v>2.0690054845328283</v>
      </c>
      <c r="S34" s="9">
        <f t="shared" si="1"/>
        <v>2.342270359848485</v>
      </c>
      <c r="T34" s="9">
        <f t="shared" si="2"/>
        <v>2.342270359848485</v>
      </c>
      <c r="U34" s="9">
        <f t="shared" si="3"/>
        <v>5.11395695233586</v>
      </c>
      <c r="V34" s="9">
        <f t="shared" si="4"/>
        <v>15.73502</v>
      </c>
    </row>
    <row r="35" spans="1:22" ht="15">
      <c r="A35">
        <v>1837</v>
      </c>
      <c r="B35">
        <v>8.3</v>
      </c>
      <c r="C35">
        <v>10.5</v>
      </c>
      <c r="D35">
        <v>12</v>
      </c>
      <c r="F35">
        <v>0.048</v>
      </c>
      <c r="G35">
        <v>0.061</v>
      </c>
      <c r="H35">
        <v>0.07</v>
      </c>
      <c r="J35">
        <v>29.4</v>
      </c>
      <c r="K35">
        <v>5.6</v>
      </c>
      <c r="M35">
        <v>0.181</v>
      </c>
      <c r="N35" s="15">
        <v>0.976</v>
      </c>
      <c r="P35" s="12">
        <v>16</v>
      </c>
      <c r="R35" s="9">
        <f t="shared" si="0"/>
        <v>1.893939393939394</v>
      </c>
      <c r="S35" s="9">
        <f t="shared" si="1"/>
        <v>2.406881313131313</v>
      </c>
      <c r="T35" s="9">
        <f t="shared" si="2"/>
        <v>2.76199494949495</v>
      </c>
      <c r="U35" s="9">
        <f t="shared" si="3"/>
        <v>7.1417297979797985</v>
      </c>
      <c r="V35" s="9">
        <f t="shared" si="4"/>
        <v>15.616</v>
      </c>
    </row>
    <row r="36" spans="1:22" ht="15">
      <c r="A36">
        <v>1838</v>
      </c>
      <c r="B36">
        <v>8.4</v>
      </c>
      <c r="C36">
        <v>10.95</v>
      </c>
      <c r="D36">
        <v>11.6</v>
      </c>
      <c r="F36">
        <v>0.049</v>
      </c>
      <c r="G36">
        <v>0.063</v>
      </c>
      <c r="H36">
        <v>0.067</v>
      </c>
      <c r="J36">
        <v>30.5</v>
      </c>
      <c r="K36">
        <v>5.55</v>
      </c>
      <c r="M36">
        <v>0.176</v>
      </c>
      <c r="N36" s="15">
        <v>0.964</v>
      </c>
      <c r="P36" s="12">
        <v>15.89</v>
      </c>
      <c r="R36" s="9">
        <f t="shared" si="0"/>
        <v>1.9201043639520203</v>
      </c>
      <c r="S36" s="9">
        <f t="shared" si="1"/>
        <v>2.468705610795455</v>
      </c>
      <c r="T36" s="9">
        <f t="shared" si="2"/>
        <v>2.6254488241792937</v>
      </c>
      <c r="U36" s="9">
        <f t="shared" si="3"/>
        <v>6.896701388888889</v>
      </c>
      <c r="V36" s="9">
        <f t="shared" si="4"/>
        <v>15.31796</v>
      </c>
    </row>
    <row r="37" spans="1:22" ht="15">
      <c r="A37">
        <v>1839</v>
      </c>
      <c r="B37">
        <v>9</v>
      </c>
      <c r="C37">
        <v>10.2</v>
      </c>
      <c r="D37">
        <v>12</v>
      </c>
      <c r="F37">
        <v>0.053</v>
      </c>
      <c r="G37">
        <v>0.06</v>
      </c>
      <c r="H37">
        <v>0.07</v>
      </c>
      <c r="J37">
        <v>31.25</v>
      </c>
      <c r="K37">
        <v>5.5</v>
      </c>
      <c r="M37">
        <v>0.183</v>
      </c>
      <c r="N37" s="15">
        <v>0.967</v>
      </c>
      <c r="P37" s="12">
        <v>15.53</v>
      </c>
      <c r="R37" s="9">
        <f t="shared" si="0"/>
        <v>2.029795020517677</v>
      </c>
      <c r="S37" s="9">
        <f t="shared" si="1"/>
        <v>2.2978811553030303</v>
      </c>
      <c r="T37" s="9">
        <f t="shared" si="2"/>
        <v>2.6808613478535355</v>
      </c>
      <c r="U37" s="9">
        <f t="shared" si="3"/>
        <v>7.008537523674243</v>
      </c>
      <c r="V37" s="9">
        <f t="shared" si="4"/>
        <v>15.01751</v>
      </c>
    </row>
    <row r="38" spans="1:22" ht="15">
      <c r="A38">
        <v>1840</v>
      </c>
      <c r="B38">
        <v>9</v>
      </c>
      <c r="C38">
        <v>11.25</v>
      </c>
      <c r="D38">
        <v>12</v>
      </c>
      <c r="F38">
        <v>0.053</v>
      </c>
      <c r="G38">
        <v>0.066</v>
      </c>
      <c r="H38">
        <v>0.071</v>
      </c>
      <c r="J38">
        <v>32</v>
      </c>
      <c r="K38">
        <v>5.35</v>
      </c>
      <c r="M38">
        <v>0.189</v>
      </c>
      <c r="N38" s="15">
        <v>0.947</v>
      </c>
      <c r="P38" s="12">
        <v>15.59</v>
      </c>
      <c r="R38" s="9">
        <f t="shared" si="0"/>
        <v>2.037637113320707</v>
      </c>
      <c r="S38" s="9">
        <f t="shared" si="1"/>
        <v>2.5374348958333335</v>
      </c>
      <c r="T38" s="9">
        <f t="shared" si="2"/>
        <v>2.7296648121843434</v>
      </c>
      <c r="U38" s="9">
        <f t="shared" si="3"/>
        <v>7.2662908380681825</v>
      </c>
      <c r="V38" s="9">
        <f t="shared" si="4"/>
        <v>14.763729999999999</v>
      </c>
    </row>
    <row r="39" spans="1:22" ht="15">
      <c r="A39">
        <v>1841</v>
      </c>
      <c r="B39">
        <v>9</v>
      </c>
      <c r="C39">
        <v>11.4</v>
      </c>
      <c r="D39">
        <v>12</v>
      </c>
      <c r="F39">
        <v>0.053</v>
      </c>
      <c r="G39">
        <v>0.067</v>
      </c>
      <c r="H39">
        <v>0.071</v>
      </c>
      <c r="J39">
        <v>33.15</v>
      </c>
      <c r="K39">
        <v>5.3</v>
      </c>
      <c r="M39">
        <v>0.195</v>
      </c>
      <c r="N39" s="15">
        <v>0.935</v>
      </c>
      <c r="P39" s="14">
        <v>15.47</v>
      </c>
      <c r="R39" s="9">
        <f t="shared" si="0"/>
        <v>2.0219529277146466</v>
      </c>
      <c r="S39" s="9">
        <f t="shared" si="1"/>
        <v>2.5560537010732327</v>
      </c>
      <c r="T39" s="9">
        <f t="shared" si="2"/>
        <v>2.7086539220328283</v>
      </c>
      <c r="U39" s="9">
        <f t="shared" si="3"/>
        <v>7.4392607717803045</v>
      </c>
      <c r="V39" s="9">
        <f t="shared" si="4"/>
        <v>14.464450000000001</v>
      </c>
    </row>
    <row r="40" spans="1:22" ht="15">
      <c r="A40">
        <v>1842</v>
      </c>
      <c r="B40">
        <v>4.75</v>
      </c>
      <c r="C40">
        <v>5.7</v>
      </c>
      <c r="D40">
        <v>6</v>
      </c>
      <c r="F40">
        <v>0.056</v>
      </c>
      <c r="G40">
        <v>0.067</v>
      </c>
      <c r="H40">
        <v>0.07</v>
      </c>
      <c r="J40">
        <v>16.12</v>
      </c>
      <c r="K40">
        <v>76.55</v>
      </c>
      <c r="M40">
        <v>0.188</v>
      </c>
      <c r="N40" s="15">
        <v>0.893</v>
      </c>
      <c r="P40" s="12">
        <v>15.16</v>
      </c>
      <c r="R40" s="9">
        <f t="shared" si="0"/>
        <v>2.093592171717172</v>
      </c>
      <c r="S40" s="9">
        <f t="shared" si="1"/>
        <v>2.504833491161617</v>
      </c>
      <c r="T40" s="9">
        <f t="shared" si="2"/>
        <v>2.616990214646465</v>
      </c>
      <c r="U40" s="9">
        <f t="shared" si="3"/>
        <v>7.028488005050506</v>
      </c>
      <c r="V40" s="9">
        <f t="shared" si="4"/>
        <v>13.537880000000001</v>
      </c>
    </row>
    <row r="41" spans="1:22" ht="15">
      <c r="A41">
        <v>1843</v>
      </c>
      <c r="B41">
        <v>4.55</v>
      </c>
      <c r="C41">
        <v>5.3</v>
      </c>
      <c r="D41">
        <v>5.7</v>
      </c>
      <c r="F41">
        <v>0.053</v>
      </c>
      <c r="G41">
        <v>0.062</v>
      </c>
      <c r="H41">
        <v>0.066</v>
      </c>
      <c r="J41">
        <v>17.5</v>
      </c>
      <c r="K41">
        <v>78.25</v>
      </c>
      <c r="M41">
        <v>0.204</v>
      </c>
      <c r="N41" s="15">
        <v>0.911</v>
      </c>
      <c r="P41" s="12">
        <v>14.78</v>
      </c>
      <c r="R41" s="9">
        <f t="shared" si="0"/>
        <v>1.931768860479798</v>
      </c>
      <c r="S41" s="9">
        <f t="shared" si="1"/>
        <v>2.259805082070707</v>
      </c>
      <c r="T41" s="9">
        <f t="shared" si="2"/>
        <v>2.4055989583333335</v>
      </c>
      <c r="U41" s="9">
        <f t="shared" si="3"/>
        <v>7.435487689393939</v>
      </c>
      <c r="V41" s="9">
        <f t="shared" si="4"/>
        <v>13.46458</v>
      </c>
    </row>
    <row r="42" spans="1:22" ht="15">
      <c r="A42">
        <v>1844</v>
      </c>
      <c r="B42">
        <v>4.6</v>
      </c>
      <c r="C42">
        <v>5.6</v>
      </c>
      <c r="D42">
        <v>5.65</v>
      </c>
      <c r="F42">
        <v>0.054</v>
      </c>
      <c r="G42">
        <v>0.065</v>
      </c>
      <c r="H42">
        <v>0.066</v>
      </c>
      <c r="J42">
        <v>19.3</v>
      </c>
      <c r="K42">
        <v>74.38</v>
      </c>
      <c r="M42">
        <v>0.225</v>
      </c>
      <c r="N42" s="15">
        <v>0.866</v>
      </c>
      <c r="P42" s="12">
        <v>14.78</v>
      </c>
      <c r="R42" s="9">
        <f t="shared" si="0"/>
        <v>1.9682173295454546</v>
      </c>
      <c r="S42" s="9">
        <f t="shared" si="1"/>
        <v>2.369150489267677</v>
      </c>
      <c r="T42" s="9">
        <f t="shared" si="2"/>
        <v>2.4055989583333335</v>
      </c>
      <c r="U42" s="9">
        <f t="shared" si="3"/>
        <v>8.200905539772728</v>
      </c>
      <c r="V42" s="9">
        <f t="shared" si="4"/>
        <v>12.799479999999999</v>
      </c>
    </row>
    <row r="43" spans="1:22" ht="15">
      <c r="A43">
        <v>1845</v>
      </c>
      <c r="B43">
        <v>5.55</v>
      </c>
      <c r="C43">
        <v>6.7</v>
      </c>
      <c r="D43">
        <v>6.5</v>
      </c>
      <c r="F43">
        <v>0.064</v>
      </c>
      <c r="G43">
        <v>0.078</v>
      </c>
      <c r="H43">
        <v>0.076</v>
      </c>
      <c r="J43">
        <v>21.33</v>
      </c>
      <c r="K43">
        <v>72.9</v>
      </c>
      <c r="M43">
        <v>0.248</v>
      </c>
      <c r="N43" s="15">
        <v>0.847</v>
      </c>
      <c r="P43" s="12">
        <v>15.06</v>
      </c>
      <c r="R43" s="9">
        <f t="shared" si="0"/>
        <v>2.3768939393939394</v>
      </c>
      <c r="S43" s="9">
        <f t="shared" si="1"/>
        <v>2.8968394886363638</v>
      </c>
      <c r="T43" s="9">
        <f t="shared" si="2"/>
        <v>2.822561553030303</v>
      </c>
      <c r="U43" s="9">
        <f t="shared" si="3"/>
        <v>9.210464015151516</v>
      </c>
      <c r="V43" s="9">
        <f t="shared" si="4"/>
        <v>12.75582</v>
      </c>
    </row>
    <row r="44" spans="1:22" ht="15">
      <c r="A44">
        <v>1846</v>
      </c>
      <c r="B44">
        <v>4.9</v>
      </c>
      <c r="C44">
        <v>6.55</v>
      </c>
      <c r="D44">
        <v>6.25</v>
      </c>
      <c r="F44">
        <v>0.057</v>
      </c>
      <c r="G44">
        <v>0.076</v>
      </c>
      <c r="H44">
        <v>0.073</v>
      </c>
      <c r="J44">
        <v>16.5</v>
      </c>
      <c r="K44">
        <v>70.4</v>
      </c>
      <c r="M44">
        <v>0.192</v>
      </c>
      <c r="N44" s="15">
        <v>0.819</v>
      </c>
      <c r="P44" s="12">
        <v>15.04</v>
      </c>
      <c r="R44" s="9">
        <f t="shared" si="0"/>
        <v>2.1141098484848486</v>
      </c>
      <c r="S44" s="9">
        <f t="shared" si="1"/>
        <v>2.818813131313131</v>
      </c>
      <c r="T44" s="9">
        <f t="shared" si="2"/>
        <v>2.7075441919191916</v>
      </c>
      <c r="U44" s="9">
        <f t="shared" si="3"/>
        <v>7.121212121212122</v>
      </c>
      <c r="V44" s="9">
        <f t="shared" si="4"/>
        <v>12.317759999999998</v>
      </c>
    </row>
    <row r="45" spans="1:22" ht="15">
      <c r="A45">
        <v>1847</v>
      </c>
      <c r="B45">
        <v>5</v>
      </c>
      <c r="C45">
        <v>6.5</v>
      </c>
      <c r="D45">
        <v>6.5</v>
      </c>
      <c r="F45">
        <v>0.058</v>
      </c>
      <c r="G45">
        <v>0.076</v>
      </c>
      <c r="H45">
        <v>0.076</v>
      </c>
      <c r="J45">
        <v>15.75</v>
      </c>
      <c r="K45">
        <v>70.5</v>
      </c>
      <c r="M45">
        <v>0.183</v>
      </c>
      <c r="N45" s="15">
        <v>0.819</v>
      </c>
      <c r="P45" s="12">
        <v>14.8</v>
      </c>
      <c r="R45" s="9">
        <f t="shared" si="0"/>
        <v>2.116871843434344</v>
      </c>
      <c r="S45" s="9">
        <f t="shared" si="1"/>
        <v>2.773832070707071</v>
      </c>
      <c r="T45" s="9">
        <f t="shared" si="2"/>
        <v>2.773832070707071</v>
      </c>
      <c r="U45" s="9">
        <f t="shared" si="3"/>
        <v>6.6790956439393945</v>
      </c>
      <c r="V45" s="9">
        <f t="shared" si="4"/>
        <v>12.1212</v>
      </c>
    </row>
    <row r="46" spans="1:22" ht="15">
      <c r="A46">
        <v>1848</v>
      </c>
      <c r="B46">
        <v>5.2</v>
      </c>
      <c r="C46">
        <v>6.4</v>
      </c>
      <c r="D46">
        <v>6.45</v>
      </c>
      <c r="F46">
        <v>0.06</v>
      </c>
      <c r="G46">
        <v>0.074</v>
      </c>
      <c r="H46">
        <v>0.075</v>
      </c>
      <c r="J46">
        <v>14.5</v>
      </c>
      <c r="K46">
        <v>74.6</v>
      </c>
      <c r="M46">
        <v>0.168</v>
      </c>
      <c r="N46" s="15">
        <v>0.865</v>
      </c>
      <c r="P46" s="12">
        <v>15.01</v>
      </c>
      <c r="R46" s="9">
        <f t="shared" si="0"/>
        <v>2.2209398674242427</v>
      </c>
      <c r="S46" s="9">
        <f t="shared" si="1"/>
        <v>2.7391591698232323</v>
      </c>
      <c r="T46" s="9">
        <f t="shared" si="2"/>
        <v>2.776174834280303</v>
      </c>
      <c r="U46" s="9">
        <f t="shared" si="3"/>
        <v>6.218631628787879</v>
      </c>
      <c r="V46" s="9">
        <f t="shared" si="4"/>
        <v>12.983649999999999</v>
      </c>
    </row>
    <row r="47" spans="1:22" ht="15">
      <c r="A47">
        <v>1849</v>
      </c>
      <c r="B47">
        <v>5.4</v>
      </c>
      <c r="C47">
        <v>6</v>
      </c>
      <c r="D47">
        <v>6.33</v>
      </c>
      <c r="F47">
        <v>0.063</v>
      </c>
      <c r="G47">
        <v>0.07</v>
      </c>
      <c r="H47">
        <v>0.073</v>
      </c>
      <c r="J47">
        <v>15</v>
      </c>
      <c r="K47">
        <v>82.8</v>
      </c>
      <c r="M47">
        <v>0.174</v>
      </c>
      <c r="N47" s="15">
        <v>0.96</v>
      </c>
      <c r="P47" s="14">
        <v>15.01</v>
      </c>
      <c r="R47" s="9">
        <f t="shared" si="0"/>
        <v>2.3319868607954546</v>
      </c>
      <c r="S47" s="9">
        <f t="shared" si="1"/>
        <v>2.5910965119949503</v>
      </c>
      <c r="T47" s="9">
        <f t="shared" si="2"/>
        <v>2.7021435053661613</v>
      </c>
      <c r="U47" s="9">
        <f t="shared" si="3"/>
        <v>6.440725615530303</v>
      </c>
      <c r="V47" s="9">
        <f t="shared" si="4"/>
        <v>14.4096</v>
      </c>
    </row>
    <row r="48" spans="1:22" ht="15">
      <c r="A48">
        <v>1850</v>
      </c>
      <c r="B48">
        <v>5.15</v>
      </c>
      <c r="C48">
        <v>5.92</v>
      </c>
      <c r="D48">
        <v>6.3</v>
      </c>
      <c r="F48">
        <v>0.06</v>
      </c>
      <c r="G48">
        <v>0.069</v>
      </c>
      <c r="H48">
        <v>0.073</v>
      </c>
      <c r="J48">
        <v>19.75</v>
      </c>
      <c r="K48">
        <v>95.75</v>
      </c>
      <c r="M48">
        <v>0.229</v>
      </c>
      <c r="N48" s="15">
        <v>1.109</v>
      </c>
      <c r="P48" s="12">
        <v>15.2</v>
      </c>
      <c r="R48" s="9">
        <f t="shared" si="0"/>
        <v>2.2490530303030303</v>
      </c>
      <c r="S48" s="9">
        <f t="shared" si="1"/>
        <v>2.586410984848485</v>
      </c>
      <c r="T48" s="9">
        <f t="shared" si="2"/>
        <v>2.7363478535353534</v>
      </c>
      <c r="U48" s="9">
        <f t="shared" si="3"/>
        <v>8.583885732323232</v>
      </c>
      <c r="V48" s="9">
        <f t="shared" si="4"/>
        <v>16.8568</v>
      </c>
    </row>
    <row r="49" spans="1:22" ht="15">
      <c r="A49">
        <v>1851</v>
      </c>
      <c r="B49">
        <v>5</v>
      </c>
      <c r="C49">
        <v>6.2</v>
      </c>
      <c r="D49">
        <v>5.7</v>
      </c>
      <c r="F49">
        <v>0.058</v>
      </c>
      <c r="G49">
        <v>0.072</v>
      </c>
      <c r="H49">
        <v>0.066</v>
      </c>
      <c r="J49">
        <v>18.5</v>
      </c>
      <c r="K49">
        <v>97.6</v>
      </c>
      <c r="M49">
        <v>0.214</v>
      </c>
      <c r="N49" s="15">
        <v>1.129</v>
      </c>
      <c r="P49" s="12">
        <v>15.12</v>
      </c>
      <c r="R49" s="9">
        <f t="shared" si="0"/>
        <v>2.1626420454545454</v>
      </c>
      <c r="S49" s="9">
        <f t="shared" si="1"/>
        <v>2.684659090909091</v>
      </c>
      <c r="T49" s="9">
        <f t="shared" si="2"/>
        <v>2.4609375</v>
      </c>
      <c r="U49" s="9">
        <f t="shared" si="3"/>
        <v>7.979403409090909</v>
      </c>
      <c r="V49" s="9">
        <f t="shared" si="4"/>
        <v>17.07048</v>
      </c>
    </row>
    <row r="50" spans="1:22" ht="15">
      <c r="A50">
        <v>1852</v>
      </c>
      <c r="B50">
        <v>5.66</v>
      </c>
      <c r="C50">
        <v>7</v>
      </c>
      <c r="D50">
        <v>6.5</v>
      </c>
      <c r="F50">
        <v>0.066</v>
      </c>
      <c r="G50">
        <v>0.081</v>
      </c>
      <c r="H50">
        <v>0.075</v>
      </c>
      <c r="J50">
        <v>19.8</v>
      </c>
      <c r="K50">
        <v>98.15</v>
      </c>
      <c r="M50">
        <v>0.229</v>
      </c>
      <c r="N50" s="15">
        <v>1.137</v>
      </c>
      <c r="P50" s="12">
        <v>14.94</v>
      </c>
      <c r="R50" s="9">
        <f t="shared" si="0"/>
        <v>2.431640625</v>
      </c>
      <c r="S50" s="9">
        <f t="shared" si="1"/>
        <v>2.984286221590909</v>
      </c>
      <c r="T50" s="9">
        <f t="shared" si="2"/>
        <v>2.7632279829545454</v>
      </c>
      <c r="U50" s="9">
        <f t="shared" si="3"/>
        <v>8.437056107954547</v>
      </c>
      <c r="V50" s="9">
        <f t="shared" si="4"/>
        <v>16.98678</v>
      </c>
    </row>
    <row r="51" spans="1:22" ht="15">
      <c r="A51">
        <v>1853</v>
      </c>
      <c r="B51">
        <v>5.7</v>
      </c>
      <c r="C51">
        <v>7.2</v>
      </c>
      <c r="D51">
        <v>6.55</v>
      </c>
      <c r="F51">
        <v>0.066</v>
      </c>
      <c r="G51">
        <v>0.083</v>
      </c>
      <c r="H51">
        <v>0.076</v>
      </c>
      <c r="J51">
        <v>20.25</v>
      </c>
      <c r="K51">
        <v>103.4</v>
      </c>
      <c r="M51">
        <v>0.234</v>
      </c>
      <c r="N51" s="15">
        <v>1.195</v>
      </c>
      <c r="P51" s="12">
        <v>14.7</v>
      </c>
      <c r="R51" s="9">
        <f t="shared" si="0"/>
        <v>2.392578125</v>
      </c>
      <c r="S51" s="9">
        <f t="shared" si="1"/>
        <v>3.0088482481060606</v>
      </c>
      <c r="T51" s="9">
        <f t="shared" si="2"/>
        <v>2.7550899621212124</v>
      </c>
      <c r="U51" s="9">
        <f t="shared" si="3"/>
        <v>8.482776988636363</v>
      </c>
      <c r="V51" s="9">
        <f t="shared" si="4"/>
        <v>17.5665</v>
      </c>
    </row>
    <row r="52" spans="1:22" ht="15">
      <c r="A52">
        <v>1854</v>
      </c>
      <c r="B52">
        <v>6.1</v>
      </c>
      <c r="C52">
        <v>7.9</v>
      </c>
      <c r="D52">
        <v>7.15</v>
      </c>
      <c r="F52">
        <v>0.07</v>
      </c>
      <c r="G52">
        <v>0.091</v>
      </c>
      <c r="H52">
        <v>0.082</v>
      </c>
      <c r="J52">
        <v>22.5</v>
      </c>
      <c r="K52">
        <v>115.75</v>
      </c>
      <c r="M52">
        <v>0.259</v>
      </c>
      <c r="N52" s="15">
        <v>1.332</v>
      </c>
      <c r="P52" s="12">
        <v>14.6</v>
      </c>
      <c r="R52" s="9">
        <f t="shared" si="0"/>
        <v>2.5203203914141414</v>
      </c>
      <c r="S52" s="9">
        <f t="shared" si="1"/>
        <v>3.276416508838384</v>
      </c>
      <c r="T52" s="9">
        <f t="shared" si="2"/>
        <v>2.9523753156565657</v>
      </c>
      <c r="U52" s="9">
        <f t="shared" si="3"/>
        <v>9.325185448232324</v>
      </c>
      <c r="V52" s="9">
        <f t="shared" si="4"/>
        <v>19.447200000000002</v>
      </c>
    </row>
    <row r="53" spans="1:22" ht="15">
      <c r="A53">
        <v>1855</v>
      </c>
      <c r="B53">
        <v>6.65</v>
      </c>
      <c r="C53">
        <v>7.8</v>
      </c>
      <c r="D53">
        <v>7.6</v>
      </c>
      <c r="F53">
        <v>0.074</v>
      </c>
      <c r="G53">
        <v>0.087</v>
      </c>
      <c r="H53">
        <v>0.085</v>
      </c>
      <c r="J53">
        <v>21.75</v>
      </c>
      <c r="K53">
        <v>128.8</v>
      </c>
      <c r="M53">
        <v>0.243</v>
      </c>
      <c r="N53" s="15">
        <v>1.439</v>
      </c>
      <c r="P53" s="12">
        <v>15.04</v>
      </c>
      <c r="R53" s="9">
        <f t="shared" si="0"/>
        <v>2.7446338383838382</v>
      </c>
      <c r="S53" s="9">
        <f t="shared" si="1"/>
        <v>3.226799242424242</v>
      </c>
      <c r="T53" s="9">
        <f t="shared" si="2"/>
        <v>3.15261994949495</v>
      </c>
      <c r="U53" s="9">
        <f t="shared" si="3"/>
        <v>9.01278409090909</v>
      </c>
      <c r="V53" s="9">
        <f t="shared" si="4"/>
        <v>21.64256</v>
      </c>
    </row>
    <row r="54" spans="1:22" ht="15">
      <c r="A54">
        <v>1856</v>
      </c>
      <c r="B54">
        <v>6.7</v>
      </c>
      <c r="C54">
        <v>9.7</v>
      </c>
      <c r="D54">
        <v>7.9</v>
      </c>
      <c r="F54">
        <v>0.077</v>
      </c>
      <c r="G54">
        <v>0.111</v>
      </c>
      <c r="H54">
        <v>0.09</v>
      </c>
      <c r="J54">
        <v>23</v>
      </c>
      <c r="K54">
        <v>142.5</v>
      </c>
      <c r="M54">
        <v>0.263</v>
      </c>
      <c r="N54" s="15">
        <v>1.629</v>
      </c>
      <c r="P54" s="12">
        <v>15.4</v>
      </c>
      <c r="R54" s="9">
        <f t="shared" si="0"/>
        <v>2.9242621527777777</v>
      </c>
      <c r="S54" s="9">
        <f t="shared" si="1"/>
        <v>4.215494791666667</v>
      </c>
      <c r="T54" s="9">
        <f t="shared" si="2"/>
        <v>3.41796875</v>
      </c>
      <c r="U54" s="9">
        <f t="shared" si="3"/>
        <v>9.988064236111112</v>
      </c>
      <c r="V54" s="9">
        <f t="shared" si="4"/>
        <v>25.0866</v>
      </c>
    </row>
    <row r="55" spans="1:22" ht="15">
      <c r="A55">
        <v>1857</v>
      </c>
      <c r="B55">
        <v>6.9</v>
      </c>
      <c r="C55">
        <v>8.1</v>
      </c>
      <c r="D55">
        <v>7</v>
      </c>
      <c r="F55">
        <v>0.078</v>
      </c>
      <c r="G55">
        <v>0.092</v>
      </c>
      <c r="H55">
        <v>0.08</v>
      </c>
      <c r="J55">
        <v>19.1</v>
      </c>
      <c r="K55">
        <v>120.6</v>
      </c>
      <c r="M55">
        <v>0.217</v>
      </c>
      <c r="N55" s="15">
        <v>1.371</v>
      </c>
      <c r="P55" s="12">
        <v>15.22</v>
      </c>
      <c r="R55" s="9">
        <f t="shared" si="0"/>
        <v>2.927616003787879</v>
      </c>
      <c r="S55" s="9">
        <f t="shared" si="1"/>
        <v>3.453085542929293</v>
      </c>
      <c r="T55" s="9">
        <f t="shared" si="2"/>
        <v>3.002683080808081</v>
      </c>
      <c r="U55" s="9">
        <f t="shared" si="3"/>
        <v>8.14477785669192</v>
      </c>
      <c r="V55" s="9">
        <f t="shared" si="4"/>
        <v>20.86662</v>
      </c>
    </row>
    <row r="56" spans="1:22" ht="15">
      <c r="A56">
        <v>1858</v>
      </c>
      <c r="B56">
        <v>6</v>
      </c>
      <c r="C56">
        <v>7.4</v>
      </c>
      <c r="D56">
        <v>6.75</v>
      </c>
      <c r="F56">
        <v>0.067</v>
      </c>
      <c r="G56">
        <v>0.082</v>
      </c>
      <c r="H56">
        <v>0.075</v>
      </c>
      <c r="J56">
        <v>21.45</v>
      </c>
      <c r="K56">
        <v>115.5</v>
      </c>
      <c r="M56">
        <v>0.238</v>
      </c>
      <c r="N56" s="15">
        <v>1.281</v>
      </c>
      <c r="P56" s="12">
        <v>15.15</v>
      </c>
      <c r="R56" s="9">
        <f t="shared" si="0"/>
        <v>2.503181226325758</v>
      </c>
      <c r="S56" s="9">
        <f t="shared" si="1"/>
        <v>3.063594933712122</v>
      </c>
      <c r="T56" s="9">
        <f t="shared" si="2"/>
        <v>2.8020685369318183</v>
      </c>
      <c r="U56" s="9">
        <f t="shared" si="3"/>
        <v>8.891897490530305</v>
      </c>
      <c r="V56" s="9">
        <f t="shared" si="4"/>
        <v>19.407149999999998</v>
      </c>
    </row>
    <row r="57" spans="1:22" ht="15">
      <c r="A57">
        <v>1859</v>
      </c>
      <c r="B57">
        <v>7.3</v>
      </c>
      <c r="C57">
        <v>7.25</v>
      </c>
      <c r="D57">
        <v>8.8</v>
      </c>
      <c r="F57">
        <v>0.079</v>
      </c>
      <c r="G57">
        <v>0.079</v>
      </c>
      <c r="H57">
        <v>0.096</v>
      </c>
      <c r="J57">
        <v>20.5</v>
      </c>
      <c r="K57">
        <v>110.35</v>
      </c>
      <c r="M57">
        <v>0.223</v>
      </c>
      <c r="N57" s="15">
        <v>1.202</v>
      </c>
      <c r="P57" s="12">
        <v>15.06</v>
      </c>
      <c r="R57" s="9">
        <f t="shared" si="0"/>
        <v>2.933978456439394</v>
      </c>
      <c r="S57" s="9">
        <f t="shared" si="1"/>
        <v>2.933978456439394</v>
      </c>
      <c r="T57" s="9">
        <f t="shared" si="2"/>
        <v>3.5653409090909096</v>
      </c>
      <c r="U57" s="9">
        <f t="shared" si="3"/>
        <v>8.28198982007576</v>
      </c>
      <c r="V57" s="9">
        <f t="shared" si="4"/>
        <v>18.10212</v>
      </c>
    </row>
    <row r="58" spans="1:22" ht="15">
      <c r="A58">
        <v>1860</v>
      </c>
      <c r="B58">
        <v>6.9</v>
      </c>
      <c r="C58">
        <v>7.8</v>
      </c>
      <c r="D58">
        <v>8.25</v>
      </c>
      <c r="F58">
        <v>0.075</v>
      </c>
      <c r="G58">
        <v>0.085</v>
      </c>
      <c r="H58">
        <v>0.09</v>
      </c>
      <c r="J58">
        <v>23.6</v>
      </c>
      <c r="K58">
        <v>141.75</v>
      </c>
      <c r="M58">
        <v>0.257</v>
      </c>
      <c r="N58" s="15">
        <v>1.546</v>
      </c>
      <c r="P58" s="12">
        <v>15.31</v>
      </c>
      <c r="R58" s="9">
        <f t="shared" si="0"/>
        <v>2.8316613399621215</v>
      </c>
      <c r="S58" s="9">
        <f t="shared" si="1"/>
        <v>3.209216185290405</v>
      </c>
      <c r="T58" s="9">
        <f t="shared" si="2"/>
        <v>3.3979936079545454</v>
      </c>
      <c r="U58" s="9">
        <f t="shared" si="3"/>
        <v>9.70315952493687</v>
      </c>
      <c r="V58" s="9">
        <f t="shared" si="4"/>
        <v>23.66926</v>
      </c>
    </row>
    <row r="59" spans="1:22" ht="15">
      <c r="A59">
        <v>1861</v>
      </c>
      <c r="B59">
        <v>7.5</v>
      </c>
      <c r="C59">
        <v>8.1</v>
      </c>
      <c r="D59">
        <v>8.4</v>
      </c>
      <c r="F59">
        <v>0.081</v>
      </c>
      <c r="G59">
        <v>0.087</v>
      </c>
      <c r="H59">
        <v>0.091</v>
      </c>
      <c r="J59">
        <v>24.5</v>
      </c>
      <c r="K59">
        <v>155.8</v>
      </c>
      <c r="M59">
        <v>0.264</v>
      </c>
      <c r="N59" s="15">
        <v>1.681</v>
      </c>
      <c r="P59" s="12">
        <v>14.92</v>
      </c>
      <c r="R59" s="9">
        <f t="shared" si="0"/>
        <v>2.9802911931818183</v>
      </c>
      <c r="S59" s="9">
        <f t="shared" si="1"/>
        <v>3.2010535037878785</v>
      </c>
      <c r="T59" s="9">
        <f t="shared" si="2"/>
        <v>3.348228377525253</v>
      </c>
      <c r="U59" s="9">
        <f t="shared" si="3"/>
        <v>9.713541666666668</v>
      </c>
      <c r="V59" s="9">
        <f t="shared" si="4"/>
        <v>25.08052</v>
      </c>
    </row>
    <row r="60" spans="1:22" ht="15">
      <c r="A60">
        <v>1862</v>
      </c>
      <c r="B60">
        <v>7.8</v>
      </c>
      <c r="C60">
        <v>8.5</v>
      </c>
      <c r="D60">
        <v>8.85</v>
      </c>
      <c r="F60">
        <v>0.085</v>
      </c>
      <c r="G60">
        <v>0.092</v>
      </c>
      <c r="H60">
        <v>0.096</v>
      </c>
      <c r="J60">
        <v>26</v>
      </c>
      <c r="K60">
        <v>159.95</v>
      </c>
      <c r="M60">
        <v>0.283</v>
      </c>
      <c r="N60" s="15">
        <v>1.74</v>
      </c>
      <c r="P60" s="12">
        <v>15.44</v>
      </c>
      <c r="R60" s="9">
        <f t="shared" si="0"/>
        <v>3.236466224747475</v>
      </c>
      <c r="S60" s="9">
        <f t="shared" si="1"/>
        <v>3.5029987373737375</v>
      </c>
      <c r="T60" s="9">
        <f t="shared" si="2"/>
        <v>3.6553030303030307</v>
      </c>
      <c r="U60" s="9">
        <f t="shared" si="3"/>
        <v>10.775528724747474</v>
      </c>
      <c r="V60" s="9">
        <f t="shared" si="4"/>
        <v>26.8656</v>
      </c>
    </row>
    <row r="61" spans="1:22" ht="15">
      <c r="A61">
        <v>1863</v>
      </c>
      <c r="B61">
        <v>8</v>
      </c>
      <c r="C61">
        <v>8.65</v>
      </c>
      <c r="D61">
        <v>9</v>
      </c>
      <c r="F61">
        <v>0.086</v>
      </c>
      <c r="G61">
        <v>0.094</v>
      </c>
      <c r="H61">
        <v>0.097</v>
      </c>
      <c r="J61">
        <v>28</v>
      </c>
      <c r="K61">
        <v>140.2</v>
      </c>
      <c r="M61">
        <v>0.303</v>
      </c>
      <c r="N61" s="15">
        <v>1.516</v>
      </c>
      <c r="P61" s="12">
        <v>15.73</v>
      </c>
      <c r="R61" s="9">
        <f t="shared" si="0"/>
        <v>3.336046006944444</v>
      </c>
      <c r="S61" s="9">
        <f t="shared" si="1"/>
        <v>3.646375868055556</v>
      </c>
      <c r="T61" s="9">
        <f t="shared" si="2"/>
        <v>3.7627495659722228</v>
      </c>
      <c r="U61" s="9">
        <f t="shared" si="3"/>
        <v>11.753743489583334</v>
      </c>
      <c r="V61" s="9">
        <f t="shared" si="4"/>
        <v>23.84668</v>
      </c>
    </row>
    <row r="62" spans="1:22" ht="15">
      <c r="A62">
        <v>1864</v>
      </c>
      <c r="B62">
        <v>6.75</v>
      </c>
      <c r="C62">
        <v>8.3</v>
      </c>
      <c r="D62">
        <v>8.8</v>
      </c>
      <c r="F62">
        <v>0.072</v>
      </c>
      <c r="G62">
        <v>0.089</v>
      </c>
      <c r="H62">
        <v>0.094</v>
      </c>
      <c r="J62">
        <v>26.75</v>
      </c>
      <c r="K62">
        <v>132.75</v>
      </c>
      <c r="M62">
        <v>0.286</v>
      </c>
      <c r="N62" s="15">
        <v>1.42</v>
      </c>
      <c r="P62" s="12">
        <v>14.11</v>
      </c>
      <c r="R62" s="9">
        <f t="shared" si="0"/>
        <v>2.5053267045454546</v>
      </c>
      <c r="S62" s="9">
        <f t="shared" si="1"/>
        <v>3.0968621764520203</v>
      </c>
      <c r="T62" s="9">
        <f t="shared" si="2"/>
        <v>3.27084319760101</v>
      </c>
      <c r="U62" s="9">
        <f t="shared" si="3"/>
        <v>9.951714409722221</v>
      </c>
      <c r="V62" s="9">
        <f t="shared" si="4"/>
        <v>20.036199999999997</v>
      </c>
    </row>
    <row r="63" spans="1:22" ht="15">
      <c r="A63">
        <v>1865</v>
      </c>
      <c r="B63">
        <v>9.4</v>
      </c>
      <c r="C63">
        <v>9.25</v>
      </c>
      <c r="D63">
        <v>9.15</v>
      </c>
      <c r="F63">
        <v>0.098</v>
      </c>
      <c r="G63">
        <v>0.096</v>
      </c>
      <c r="H63">
        <v>0.095</v>
      </c>
      <c r="J63">
        <v>31.15</v>
      </c>
      <c r="K63">
        <v>126.5</v>
      </c>
      <c r="M63">
        <v>0.323</v>
      </c>
      <c r="N63" s="15">
        <v>1.313</v>
      </c>
      <c r="P63" s="12">
        <v>14.07</v>
      </c>
      <c r="R63" s="9">
        <f t="shared" si="0"/>
        <v>3.4003610321969697</v>
      </c>
      <c r="S63" s="9">
        <f t="shared" si="1"/>
        <v>3.3309659090909096</v>
      </c>
      <c r="T63" s="9">
        <f t="shared" si="2"/>
        <v>3.2962683475378793</v>
      </c>
      <c r="U63" s="9">
        <f t="shared" si="3"/>
        <v>11.207312381628789</v>
      </c>
      <c r="V63" s="9">
        <f t="shared" si="4"/>
        <v>18.47391</v>
      </c>
    </row>
    <row r="64" spans="1:22" ht="15">
      <c r="A64">
        <v>1866</v>
      </c>
      <c r="B64">
        <v>9.4</v>
      </c>
      <c r="C64">
        <v>11.2</v>
      </c>
      <c r="D64">
        <v>10.65</v>
      </c>
      <c r="F64">
        <v>0.09</v>
      </c>
      <c r="G64">
        <v>0.107</v>
      </c>
      <c r="H64">
        <v>0.102</v>
      </c>
      <c r="J64">
        <v>29</v>
      </c>
      <c r="K64">
        <v>147.2</v>
      </c>
      <c r="M64">
        <v>0.277</v>
      </c>
      <c r="N64" s="15">
        <v>1.406</v>
      </c>
      <c r="P64" s="12">
        <v>14.55</v>
      </c>
      <c r="R64" s="9">
        <f t="shared" si="0"/>
        <v>3.229314630681819</v>
      </c>
      <c r="S64" s="9">
        <f t="shared" si="1"/>
        <v>3.83929628314394</v>
      </c>
      <c r="T64" s="9">
        <f t="shared" si="2"/>
        <v>3.6598899147727275</v>
      </c>
      <c r="U64" s="9">
        <f t="shared" si="3"/>
        <v>9.939112807765152</v>
      </c>
      <c r="V64" s="9">
        <f t="shared" si="4"/>
        <v>20.4573</v>
      </c>
    </row>
    <row r="65" spans="1:22" ht="15">
      <c r="A65">
        <v>1867</v>
      </c>
      <c r="B65">
        <v>10.66</v>
      </c>
      <c r="C65">
        <v>11.9</v>
      </c>
      <c r="D65">
        <v>10.75</v>
      </c>
      <c r="F65">
        <v>0.102</v>
      </c>
      <c r="G65">
        <v>0.113</v>
      </c>
      <c r="H65">
        <v>0.102</v>
      </c>
      <c r="J65">
        <v>28.25</v>
      </c>
      <c r="K65">
        <v>152.9</v>
      </c>
      <c r="M65">
        <v>0.269</v>
      </c>
      <c r="N65" s="15">
        <v>1.456</v>
      </c>
      <c r="P65" s="12">
        <v>16.07</v>
      </c>
      <c r="R65" s="9">
        <f t="shared" si="0"/>
        <v>4.042228929924242</v>
      </c>
      <c r="S65" s="9">
        <f t="shared" si="1"/>
        <v>4.4781555792297985</v>
      </c>
      <c r="T65" s="9">
        <f t="shared" si="2"/>
        <v>4.042228929924242</v>
      </c>
      <c r="U65" s="9">
        <f t="shared" si="3"/>
        <v>10.660388060290407</v>
      </c>
      <c r="V65" s="9">
        <f t="shared" si="4"/>
        <v>23.39792</v>
      </c>
    </row>
    <row r="66" spans="1:22" ht="15">
      <c r="A66">
        <v>1868</v>
      </c>
      <c r="B66">
        <v>9.7</v>
      </c>
      <c r="C66">
        <v>12.33</v>
      </c>
      <c r="D66">
        <v>10.9</v>
      </c>
      <c r="F66">
        <v>0.097</v>
      </c>
      <c r="G66">
        <v>0.123</v>
      </c>
      <c r="H66">
        <v>0.109</v>
      </c>
      <c r="J66">
        <v>31.2</v>
      </c>
      <c r="K66">
        <v>163.7</v>
      </c>
      <c r="M66">
        <v>0.311</v>
      </c>
      <c r="N66" s="15">
        <v>1.634</v>
      </c>
      <c r="P66" s="12">
        <v>15.43</v>
      </c>
      <c r="R66" s="9">
        <f t="shared" si="0"/>
        <v>3.6909870186237375</v>
      </c>
      <c r="S66" s="9">
        <f t="shared" si="1"/>
        <v>4.680323745265151</v>
      </c>
      <c r="T66" s="9">
        <f t="shared" si="2"/>
        <v>4.147603969381313</v>
      </c>
      <c r="U66" s="9">
        <f t="shared" si="3"/>
        <v>11.83398930713384</v>
      </c>
      <c r="V66" s="9">
        <f t="shared" si="4"/>
        <v>25.212619999999998</v>
      </c>
    </row>
    <row r="67" spans="1:22" ht="15">
      <c r="A67">
        <v>1869</v>
      </c>
      <c r="B67">
        <v>9.25</v>
      </c>
      <c r="C67">
        <v>12.4</v>
      </c>
      <c r="D67">
        <v>11</v>
      </c>
      <c r="F67">
        <v>0.086</v>
      </c>
      <c r="G67">
        <v>0.115</v>
      </c>
      <c r="H67">
        <v>0.102</v>
      </c>
      <c r="J67">
        <v>30.05</v>
      </c>
      <c r="K67">
        <v>155.3</v>
      </c>
      <c r="M67">
        <v>0.279</v>
      </c>
      <c r="N67" s="15">
        <v>1.444</v>
      </c>
      <c r="P67" s="12">
        <v>15.38</v>
      </c>
      <c r="R67" s="9">
        <f t="shared" si="0"/>
        <v>3.2618173926767677</v>
      </c>
      <c r="S67" s="9">
        <f t="shared" si="1"/>
        <v>4.361732559974748</v>
      </c>
      <c r="T67" s="9">
        <f t="shared" si="2"/>
        <v>3.868667140151515</v>
      </c>
      <c r="U67" s="9">
        <f t="shared" si="3"/>
        <v>10.581942471590912</v>
      </c>
      <c r="V67" s="9">
        <f t="shared" si="4"/>
        <v>22.20872</v>
      </c>
    </row>
    <row r="68" spans="1:22" ht="15">
      <c r="A68">
        <v>1870</v>
      </c>
      <c r="B68">
        <v>9.4</v>
      </c>
      <c r="C68">
        <v>12.55</v>
      </c>
      <c r="D68">
        <v>10.9</v>
      </c>
      <c r="F68">
        <v>0.085</v>
      </c>
      <c r="G68">
        <v>0.113</v>
      </c>
      <c r="H68">
        <v>0.098</v>
      </c>
      <c r="J68">
        <v>31.25</v>
      </c>
      <c r="K68">
        <v>153.5</v>
      </c>
      <c r="M68">
        <v>0.282</v>
      </c>
      <c r="N68" s="15">
        <v>1.377</v>
      </c>
      <c r="P68" s="12">
        <v>15.72</v>
      </c>
      <c r="R68" s="9">
        <f t="shared" si="0"/>
        <v>3.2951586174242427</v>
      </c>
      <c r="S68" s="9">
        <f t="shared" si="1"/>
        <v>4.380622632575759</v>
      </c>
      <c r="T68" s="9">
        <f t="shared" si="2"/>
        <v>3.7991240530303036</v>
      </c>
      <c r="U68" s="9">
        <f t="shared" si="3"/>
        <v>10.932173295454547</v>
      </c>
      <c r="V68" s="9">
        <f t="shared" si="4"/>
        <v>21.646440000000002</v>
      </c>
    </row>
    <row r="69" spans="1:22" ht="15">
      <c r="A69">
        <v>1871</v>
      </c>
      <c r="B69">
        <v>10.6</v>
      </c>
      <c r="C69">
        <v>12.1</v>
      </c>
      <c r="D69">
        <v>11.45</v>
      </c>
      <c r="F69">
        <v>0.102</v>
      </c>
      <c r="G69">
        <v>0.117</v>
      </c>
      <c r="H69">
        <v>0.111</v>
      </c>
      <c r="J69">
        <v>32.5</v>
      </c>
      <c r="K69">
        <v>157.1</v>
      </c>
      <c r="M69">
        <v>0.314</v>
      </c>
      <c r="N69" s="15">
        <v>1.519</v>
      </c>
      <c r="P69" s="12">
        <v>15.41</v>
      </c>
      <c r="R69" s="9">
        <f t="shared" si="0"/>
        <v>3.8762133049242427</v>
      </c>
      <c r="S69" s="9">
        <f t="shared" si="1"/>
        <v>4.446244673295455</v>
      </c>
      <c r="T69" s="9">
        <f t="shared" si="2"/>
        <v>4.21823212594697</v>
      </c>
      <c r="U69" s="9">
        <f t="shared" si="3"/>
        <v>11.93265664457071</v>
      </c>
      <c r="V69" s="9">
        <f t="shared" si="4"/>
        <v>23.40779</v>
      </c>
    </row>
    <row r="70" spans="1:22" ht="15">
      <c r="A70">
        <v>1872</v>
      </c>
      <c r="B70">
        <v>10.25</v>
      </c>
      <c r="C70">
        <v>13.2</v>
      </c>
      <c r="D70">
        <v>12.25</v>
      </c>
      <c r="F70">
        <v>0.102</v>
      </c>
      <c r="G70">
        <v>0.131</v>
      </c>
      <c r="H70">
        <v>0.122</v>
      </c>
      <c r="J70">
        <v>35</v>
      </c>
      <c r="K70">
        <v>167.5</v>
      </c>
      <c r="M70">
        <v>0.348</v>
      </c>
      <c r="N70" s="15">
        <v>1.663</v>
      </c>
      <c r="P70" s="12">
        <v>15.41</v>
      </c>
      <c r="R70" s="9">
        <f t="shared" si="0"/>
        <v>3.8762133049242427</v>
      </c>
      <c r="S70" s="9">
        <f t="shared" si="1"/>
        <v>4.97827395044192</v>
      </c>
      <c r="T70" s="9">
        <f t="shared" si="2"/>
        <v>4.636255129419192</v>
      </c>
      <c r="U70" s="9">
        <f t="shared" si="3"/>
        <v>13.224727746212123</v>
      </c>
      <c r="V70" s="9">
        <f t="shared" si="4"/>
        <v>25.62683</v>
      </c>
    </row>
    <row r="71" spans="1:22" ht="15">
      <c r="A71">
        <v>1873</v>
      </c>
      <c r="B71">
        <v>11.8</v>
      </c>
      <c r="C71">
        <v>14.5</v>
      </c>
      <c r="D71">
        <v>12.9</v>
      </c>
      <c r="F71">
        <v>0.116</v>
      </c>
      <c r="G71">
        <v>0.143</v>
      </c>
      <c r="H71">
        <v>0.127</v>
      </c>
      <c r="J71">
        <v>36</v>
      </c>
      <c r="K71">
        <v>170.1</v>
      </c>
      <c r="M71">
        <v>0.354</v>
      </c>
      <c r="N71" s="15">
        <v>1.672</v>
      </c>
      <c r="P71" s="12">
        <v>15.36</v>
      </c>
      <c r="R71" s="9">
        <f t="shared" si="0"/>
        <v>4.3939393939393945</v>
      </c>
      <c r="S71" s="9">
        <f t="shared" si="1"/>
        <v>5.416666666666666</v>
      </c>
      <c r="T71" s="9">
        <f t="shared" si="2"/>
        <v>4.8106060606060606</v>
      </c>
      <c r="U71" s="9">
        <f t="shared" si="3"/>
        <v>13.409090909090908</v>
      </c>
      <c r="V71" s="9">
        <f t="shared" si="4"/>
        <v>25.681919999999998</v>
      </c>
    </row>
    <row r="72" spans="1:22" ht="15">
      <c r="A72">
        <v>1874</v>
      </c>
      <c r="B72">
        <v>11.6</v>
      </c>
      <c r="C72">
        <v>14.1</v>
      </c>
      <c r="D72">
        <v>12.66</v>
      </c>
      <c r="F72">
        <v>0.117</v>
      </c>
      <c r="G72">
        <v>0.143</v>
      </c>
      <c r="H72">
        <v>0.128</v>
      </c>
      <c r="J72">
        <v>35.5</v>
      </c>
      <c r="K72">
        <v>175.8</v>
      </c>
      <c r="M72">
        <v>0.359</v>
      </c>
      <c r="N72" s="15">
        <v>1.773</v>
      </c>
      <c r="P72" s="12">
        <v>15.33</v>
      </c>
      <c r="R72" s="9">
        <f t="shared" si="0"/>
        <v>4.423162286931819</v>
      </c>
      <c r="S72" s="9">
        <f t="shared" si="1"/>
        <v>5.406087239583333</v>
      </c>
      <c r="T72" s="9">
        <f t="shared" si="2"/>
        <v>4.839015151515151</v>
      </c>
      <c r="U72" s="9">
        <f t="shared" si="3"/>
        <v>13.571925307765152</v>
      </c>
      <c r="V72" s="9">
        <f t="shared" si="4"/>
        <v>27.18009</v>
      </c>
    </row>
    <row r="73" spans="1:22" ht="15">
      <c r="A73">
        <v>1875</v>
      </c>
      <c r="B73">
        <v>10.7</v>
      </c>
      <c r="C73">
        <v>13.6</v>
      </c>
      <c r="D73">
        <v>12.6</v>
      </c>
      <c r="F73">
        <v>0.107</v>
      </c>
      <c r="G73">
        <v>0.136</v>
      </c>
      <c r="H73">
        <v>0.126</v>
      </c>
      <c r="J73">
        <v>33.38</v>
      </c>
      <c r="K73">
        <v>167.4</v>
      </c>
      <c r="M73">
        <v>0.334</v>
      </c>
      <c r="N73" s="15">
        <v>1.674</v>
      </c>
      <c r="P73" s="12">
        <v>15.3</v>
      </c>
      <c r="R73" s="9">
        <f t="shared" si="0"/>
        <v>4.037198153409091</v>
      </c>
      <c r="S73" s="9">
        <f t="shared" si="1"/>
        <v>5.131392045454547</v>
      </c>
      <c r="T73" s="9">
        <f t="shared" si="2"/>
        <v>4.7540838068181825</v>
      </c>
      <c r="U73" s="9">
        <f t="shared" si="3"/>
        <v>12.602095170454549</v>
      </c>
      <c r="V73" s="9">
        <f t="shared" si="4"/>
        <v>25.6122</v>
      </c>
    </row>
    <row r="74" spans="1:22" ht="15">
      <c r="A74">
        <v>1876</v>
      </c>
      <c r="B74">
        <v>9.7</v>
      </c>
      <c r="C74">
        <v>13.94</v>
      </c>
      <c r="D74">
        <v>12.15</v>
      </c>
      <c r="F74">
        <v>0.091</v>
      </c>
      <c r="G74">
        <v>0.131</v>
      </c>
      <c r="H74">
        <v>0.114</v>
      </c>
      <c r="J74">
        <v>32.8</v>
      </c>
      <c r="K74">
        <v>158.85</v>
      </c>
      <c r="M74">
        <v>0.308</v>
      </c>
      <c r="N74" s="15">
        <v>1.493</v>
      </c>
      <c r="P74" s="12">
        <v>15</v>
      </c>
      <c r="R74" s="9">
        <f t="shared" si="0"/>
        <v>3.3661813446969697</v>
      </c>
      <c r="S74" s="9">
        <f t="shared" si="1"/>
        <v>4.845821496212122</v>
      </c>
      <c r="T74" s="9">
        <f t="shared" si="2"/>
        <v>4.216974431818182</v>
      </c>
      <c r="U74" s="9">
        <f t="shared" si="3"/>
        <v>11.393229166666668</v>
      </c>
      <c r="V74" s="9">
        <f t="shared" si="4"/>
        <v>22.395000000000003</v>
      </c>
    </row>
    <row r="75" spans="1:22" ht="15">
      <c r="A75">
        <v>1877</v>
      </c>
      <c r="B75">
        <v>12.3</v>
      </c>
      <c r="C75">
        <v>14.42</v>
      </c>
      <c r="D75">
        <v>11.25</v>
      </c>
      <c r="F75">
        <v>0.097</v>
      </c>
      <c r="G75">
        <v>0.113</v>
      </c>
      <c r="H75">
        <v>0.088</v>
      </c>
      <c r="J75">
        <v>32.92</v>
      </c>
      <c r="K75">
        <v>160.4</v>
      </c>
      <c r="M75">
        <v>0.258</v>
      </c>
      <c r="N75" s="15">
        <v>1.259</v>
      </c>
      <c r="P75" s="12">
        <v>15.54</v>
      </c>
      <c r="R75" s="9">
        <f t="shared" si="0"/>
        <v>3.717299952651515</v>
      </c>
      <c r="S75" s="9">
        <f t="shared" si="1"/>
        <v>4.330462831439394</v>
      </c>
      <c r="T75" s="9">
        <f t="shared" si="2"/>
        <v>3.372395833333333</v>
      </c>
      <c r="U75" s="9">
        <f t="shared" si="3"/>
        <v>9.887251420454545</v>
      </c>
      <c r="V75" s="9">
        <f t="shared" si="4"/>
        <v>19.564859999999996</v>
      </c>
    </row>
    <row r="76" spans="1:22" ht="15">
      <c r="A76">
        <v>1878</v>
      </c>
      <c r="B76">
        <v>11.6</v>
      </c>
      <c r="C76">
        <v>13.92</v>
      </c>
      <c r="D76">
        <v>11.78</v>
      </c>
      <c r="F76">
        <v>0.087</v>
      </c>
      <c r="G76">
        <v>0.105</v>
      </c>
      <c r="H76">
        <v>0.089</v>
      </c>
      <c r="J76">
        <v>33.75</v>
      </c>
      <c r="K76">
        <v>175.95</v>
      </c>
      <c r="M76">
        <v>0.254</v>
      </c>
      <c r="N76" s="15">
        <v>1.323</v>
      </c>
      <c r="P76" s="12">
        <v>15.32</v>
      </c>
      <c r="R76" s="9">
        <f t="shared" si="0"/>
        <v>3.286872632575758</v>
      </c>
      <c r="S76" s="9">
        <f t="shared" si="1"/>
        <v>3.9669152462121215</v>
      </c>
      <c r="T76" s="9">
        <f t="shared" si="2"/>
        <v>3.3624329229797985</v>
      </c>
      <c r="U76" s="9">
        <f t="shared" si="3"/>
        <v>9.596156881313131</v>
      </c>
      <c r="V76" s="9">
        <f t="shared" si="4"/>
        <v>20.26836</v>
      </c>
    </row>
    <row r="77" spans="1:22" ht="15">
      <c r="A77">
        <v>1879</v>
      </c>
      <c r="B77">
        <v>12.75</v>
      </c>
      <c r="C77">
        <v>14</v>
      </c>
      <c r="D77">
        <v>12.75</v>
      </c>
      <c r="F77">
        <v>0.092</v>
      </c>
      <c r="G77">
        <v>0.1</v>
      </c>
      <c r="H77">
        <v>0.092</v>
      </c>
      <c r="J77">
        <v>32.75</v>
      </c>
      <c r="K77">
        <v>178.7</v>
      </c>
      <c r="M77">
        <v>0.235</v>
      </c>
      <c r="N77" s="15">
        <v>1.283</v>
      </c>
      <c r="P77" s="12">
        <v>15.32</v>
      </c>
      <c r="R77" s="9">
        <f t="shared" si="0"/>
        <v>3.475773358585859</v>
      </c>
      <c r="S77" s="9">
        <f t="shared" si="1"/>
        <v>3.7780145202020203</v>
      </c>
      <c r="T77" s="9">
        <f t="shared" si="2"/>
        <v>3.475773358585859</v>
      </c>
      <c r="U77" s="9">
        <f t="shared" si="3"/>
        <v>8.878334122474747</v>
      </c>
      <c r="V77" s="9">
        <f t="shared" si="4"/>
        <v>19.655559999999998</v>
      </c>
    </row>
    <row r="78" spans="1:22" ht="15">
      <c r="A78">
        <v>1880</v>
      </c>
      <c r="B78">
        <v>13.75</v>
      </c>
      <c r="C78">
        <v>14.3</v>
      </c>
      <c r="D78">
        <v>14.35</v>
      </c>
      <c r="F78">
        <v>0.104</v>
      </c>
      <c r="G78">
        <v>0.108</v>
      </c>
      <c r="H78">
        <v>0.108</v>
      </c>
      <c r="J78">
        <v>37.5</v>
      </c>
      <c r="K78">
        <v>202.15</v>
      </c>
      <c r="M78">
        <v>0.283</v>
      </c>
      <c r="N78" s="15">
        <v>1.526</v>
      </c>
      <c r="P78" s="12">
        <v>14.17</v>
      </c>
      <c r="R78" s="9">
        <f t="shared" si="0"/>
        <v>3.6341934974747474</v>
      </c>
      <c r="S78" s="9">
        <f t="shared" si="1"/>
        <v>3.7739701704545454</v>
      </c>
      <c r="T78" s="9">
        <f t="shared" si="2"/>
        <v>3.7739701704545454</v>
      </c>
      <c r="U78" s="9">
        <f t="shared" si="3"/>
        <v>9.889199613320706</v>
      </c>
      <c r="V78" s="9">
        <f t="shared" si="4"/>
        <v>21.62342</v>
      </c>
    </row>
    <row r="79" spans="1:22" ht="15">
      <c r="A79">
        <v>1881</v>
      </c>
      <c r="B79">
        <v>13.5</v>
      </c>
      <c r="C79">
        <v>16.4</v>
      </c>
      <c r="D79">
        <v>14.8</v>
      </c>
      <c r="F79">
        <v>0.103</v>
      </c>
      <c r="G79">
        <v>0.126</v>
      </c>
      <c r="H79">
        <v>0.113</v>
      </c>
      <c r="J79">
        <v>41.7</v>
      </c>
      <c r="K79">
        <v>198.8</v>
      </c>
      <c r="M79">
        <v>0.319</v>
      </c>
      <c r="N79" s="15">
        <v>1.523</v>
      </c>
      <c r="P79" s="12">
        <v>17.49</v>
      </c>
      <c r="R79" s="9">
        <f aca="true" t="shared" si="5" ref="R79:R112">$P79*F79/0.405504</f>
        <v>4.442545572916666</v>
      </c>
      <c r="S79" s="9">
        <f aca="true" t="shared" si="6" ref="S79:S112">$P79*G79/0.405504</f>
        <v>5.4345703125</v>
      </c>
      <c r="T79" s="9">
        <f aca="true" t="shared" si="7" ref="T79:T112">$P79*H79/0.405504</f>
        <v>4.873860677083334</v>
      </c>
      <c r="U79" s="9">
        <f aca="true" t="shared" si="8" ref="U79:U101">$P79*M79/0.405504</f>
        <v>13.758951822916666</v>
      </c>
      <c r="V79" s="9">
        <f aca="true" t="shared" si="9" ref="V79:V112">P79*N79</f>
        <v>26.637269999999997</v>
      </c>
    </row>
    <row r="80" spans="1:22" ht="15">
      <c r="A80">
        <v>1882</v>
      </c>
      <c r="B80">
        <v>13.6</v>
      </c>
      <c r="C80">
        <v>16.6</v>
      </c>
      <c r="D80">
        <v>13.7</v>
      </c>
      <c r="F80">
        <v>0.1</v>
      </c>
      <c r="G80">
        <v>0.122</v>
      </c>
      <c r="H80">
        <v>0.101</v>
      </c>
      <c r="J80">
        <v>36.5</v>
      </c>
      <c r="K80">
        <v>188.66</v>
      </c>
      <c r="M80">
        <v>0.289</v>
      </c>
      <c r="N80" s="15">
        <v>1.389</v>
      </c>
      <c r="P80" s="12">
        <v>17.93</v>
      </c>
      <c r="R80" s="9">
        <f t="shared" si="5"/>
        <v>4.421657986111112</v>
      </c>
      <c r="S80" s="9">
        <f t="shared" si="6"/>
        <v>5.394422743055555</v>
      </c>
      <c r="T80" s="9">
        <f t="shared" si="7"/>
        <v>4.465874565972223</v>
      </c>
      <c r="U80" s="9">
        <f t="shared" si="8"/>
        <v>12.77859157986111</v>
      </c>
      <c r="V80" s="9">
        <f t="shared" si="9"/>
        <v>24.90477</v>
      </c>
    </row>
    <row r="81" spans="1:22" ht="15">
      <c r="A81">
        <v>1883</v>
      </c>
      <c r="B81">
        <v>12.9</v>
      </c>
      <c r="C81">
        <v>15.85</v>
      </c>
      <c r="D81">
        <v>14.2</v>
      </c>
      <c r="F81">
        <v>0.1</v>
      </c>
      <c r="G81">
        <v>0.114</v>
      </c>
      <c r="H81">
        <v>0.102</v>
      </c>
      <c r="J81">
        <v>38.75</v>
      </c>
      <c r="K81">
        <v>190.2</v>
      </c>
      <c r="M81">
        <v>0.28</v>
      </c>
      <c r="N81" s="15">
        <v>1.371</v>
      </c>
      <c r="P81" s="12">
        <v>18.03</v>
      </c>
      <c r="R81" s="9">
        <f t="shared" si="5"/>
        <v>4.446318655303031</v>
      </c>
      <c r="S81" s="9">
        <f t="shared" si="6"/>
        <v>5.068803267045455</v>
      </c>
      <c r="T81" s="9">
        <f t="shared" si="7"/>
        <v>4.535245028409091</v>
      </c>
      <c r="U81" s="9">
        <f t="shared" si="8"/>
        <v>12.449692234848488</v>
      </c>
      <c r="V81" s="9">
        <f t="shared" si="9"/>
        <v>24.71913</v>
      </c>
    </row>
    <row r="82" spans="1:22" ht="15">
      <c r="A82">
        <v>1884</v>
      </c>
      <c r="B82">
        <v>12.8</v>
      </c>
      <c r="C82">
        <v>15.18</v>
      </c>
      <c r="D82">
        <v>13.75</v>
      </c>
      <c r="F82">
        <v>0.095</v>
      </c>
      <c r="G82">
        <v>0.112</v>
      </c>
      <c r="H82">
        <v>0.102</v>
      </c>
      <c r="J82">
        <v>42.15</v>
      </c>
      <c r="K82">
        <v>184.6</v>
      </c>
      <c r="M82">
        <v>0.311</v>
      </c>
      <c r="N82" s="15">
        <v>1.364</v>
      </c>
      <c r="P82" s="12">
        <v>18.27</v>
      </c>
      <c r="R82" s="9">
        <f t="shared" si="5"/>
        <v>4.280229048295455</v>
      </c>
      <c r="S82" s="9">
        <f t="shared" si="6"/>
        <v>5.046164772727273</v>
      </c>
      <c r="T82" s="9">
        <f t="shared" si="7"/>
        <v>4.595614346590909</v>
      </c>
      <c r="U82" s="9">
        <f t="shared" si="8"/>
        <v>14.01211825284091</v>
      </c>
      <c r="V82" s="9">
        <f t="shared" si="9"/>
        <v>24.92028</v>
      </c>
    </row>
    <row r="83" spans="1:22" ht="15">
      <c r="A83">
        <v>1885</v>
      </c>
      <c r="B83">
        <v>11.92</v>
      </c>
      <c r="C83">
        <v>13.52</v>
      </c>
      <c r="D83">
        <v>13.15</v>
      </c>
      <c r="F83">
        <v>0.085</v>
      </c>
      <c r="G83">
        <v>0.097</v>
      </c>
      <c r="H83">
        <v>0.094</v>
      </c>
      <c r="J83">
        <v>36.25</v>
      </c>
      <c r="K83">
        <v>178.6</v>
      </c>
      <c r="M83">
        <v>0.259</v>
      </c>
      <c r="N83" s="15">
        <v>1.275</v>
      </c>
      <c r="P83" s="12">
        <v>19.47</v>
      </c>
      <c r="R83" s="9">
        <f t="shared" si="5"/>
        <v>4.081217447916667</v>
      </c>
      <c r="S83" s="9">
        <f t="shared" si="6"/>
        <v>4.657389322916667</v>
      </c>
      <c r="T83" s="9">
        <f t="shared" si="7"/>
        <v>4.513346354166667</v>
      </c>
      <c r="U83" s="9">
        <f t="shared" si="8"/>
        <v>12.435709635416666</v>
      </c>
      <c r="V83" s="9">
        <f t="shared" si="9"/>
        <v>24.824249999999996</v>
      </c>
    </row>
    <row r="84" spans="1:22" ht="15">
      <c r="A84">
        <v>1886</v>
      </c>
      <c r="B84">
        <v>12.5</v>
      </c>
      <c r="C84">
        <v>12.36</v>
      </c>
      <c r="D84">
        <v>12.25</v>
      </c>
      <c r="F84">
        <v>0.085</v>
      </c>
      <c r="G84">
        <v>0.085</v>
      </c>
      <c r="H84">
        <v>0.084</v>
      </c>
      <c r="J84">
        <v>34.33</v>
      </c>
      <c r="K84">
        <v>185</v>
      </c>
      <c r="M84">
        <v>0.235</v>
      </c>
      <c r="N84" s="15">
        <v>1.265</v>
      </c>
      <c r="P84" s="12">
        <v>20.47</v>
      </c>
      <c r="R84" s="9">
        <f t="shared" si="5"/>
        <v>4.29083313604798</v>
      </c>
      <c r="S84" s="9">
        <f t="shared" si="6"/>
        <v>4.29083313604798</v>
      </c>
      <c r="T84" s="9">
        <f t="shared" si="7"/>
        <v>4.240352746212122</v>
      </c>
      <c r="U84" s="9">
        <f t="shared" si="8"/>
        <v>11.862891611426766</v>
      </c>
      <c r="V84" s="9">
        <f t="shared" si="9"/>
        <v>25.894549999999995</v>
      </c>
    </row>
    <row r="85" spans="1:22" ht="15">
      <c r="A85">
        <v>1887</v>
      </c>
      <c r="B85">
        <v>14.9</v>
      </c>
      <c r="C85">
        <v>12.88</v>
      </c>
      <c r="D85">
        <v>11.55</v>
      </c>
      <c r="F85">
        <v>0.096</v>
      </c>
      <c r="G85">
        <v>0.083</v>
      </c>
      <c r="H85">
        <v>0.075</v>
      </c>
      <c r="J85">
        <v>35.8</v>
      </c>
      <c r="K85">
        <v>177.8</v>
      </c>
      <c r="M85">
        <v>0.232</v>
      </c>
      <c r="N85" s="15">
        <v>1.15</v>
      </c>
      <c r="P85" s="12">
        <v>20.71</v>
      </c>
      <c r="R85" s="9">
        <f t="shared" si="5"/>
        <v>4.902935606060606</v>
      </c>
      <c r="S85" s="9">
        <f t="shared" si="6"/>
        <v>4.238996409406566</v>
      </c>
      <c r="T85" s="9">
        <f t="shared" si="7"/>
        <v>3.8304184422348486</v>
      </c>
      <c r="U85" s="9">
        <f t="shared" si="8"/>
        <v>11.8487610479798</v>
      </c>
      <c r="V85" s="9">
        <f t="shared" si="9"/>
        <v>23.816499999999998</v>
      </c>
    </row>
    <row r="86" spans="1:22" ht="15">
      <c r="A86">
        <v>1888</v>
      </c>
      <c r="B86">
        <v>11.85</v>
      </c>
      <c r="C86">
        <v>11.72</v>
      </c>
      <c r="D86">
        <v>12.15</v>
      </c>
      <c r="F86">
        <v>0.082</v>
      </c>
      <c r="G86">
        <v>0.081</v>
      </c>
      <c r="H86">
        <v>0.084</v>
      </c>
      <c r="J86">
        <v>33.25</v>
      </c>
      <c r="K86">
        <v>186.8</v>
      </c>
      <c r="M86">
        <v>0.229</v>
      </c>
      <c r="N86" s="15">
        <v>1.289</v>
      </c>
      <c r="P86" s="12">
        <v>20.29</v>
      </c>
      <c r="R86" s="9">
        <f t="shared" si="5"/>
        <v>4.1029928188131315</v>
      </c>
      <c r="S86" s="9">
        <f t="shared" si="6"/>
        <v>4.0529563210227275</v>
      </c>
      <c r="T86" s="9">
        <f t="shared" si="7"/>
        <v>4.2030658143939394</v>
      </c>
      <c r="U86" s="9">
        <f t="shared" si="8"/>
        <v>11.458357994002528</v>
      </c>
      <c r="V86" s="9">
        <f t="shared" si="9"/>
        <v>26.153809999999996</v>
      </c>
    </row>
    <row r="87" spans="1:22" ht="15">
      <c r="A87">
        <v>1889</v>
      </c>
      <c r="B87">
        <v>11.75</v>
      </c>
      <c r="C87">
        <v>12.55</v>
      </c>
      <c r="D87">
        <v>12.75</v>
      </c>
      <c r="F87">
        <v>0.09</v>
      </c>
      <c r="G87">
        <v>0.096</v>
      </c>
      <c r="H87">
        <v>0.098</v>
      </c>
      <c r="J87">
        <v>34.5</v>
      </c>
      <c r="K87">
        <v>190.44</v>
      </c>
      <c r="M87">
        <v>0.264</v>
      </c>
      <c r="N87" s="15">
        <v>1.457</v>
      </c>
      <c r="P87" s="12">
        <v>21.04</v>
      </c>
      <c r="R87" s="9">
        <f t="shared" si="5"/>
        <v>4.669744318181818</v>
      </c>
      <c r="S87" s="9">
        <f t="shared" si="6"/>
        <v>4.981060606060606</v>
      </c>
      <c r="T87" s="9">
        <f t="shared" si="7"/>
        <v>5.084832702020202</v>
      </c>
      <c r="U87" s="9">
        <f t="shared" si="8"/>
        <v>13.697916666666668</v>
      </c>
      <c r="V87" s="9">
        <f t="shared" si="9"/>
        <v>30.65528</v>
      </c>
    </row>
    <row r="88" spans="1:22" ht="15">
      <c r="A88">
        <v>1890</v>
      </c>
      <c r="B88">
        <v>11.5</v>
      </c>
      <c r="C88">
        <v>12.72</v>
      </c>
      <c r="D88">
        <v>12.3</v>
      </c>
      <c r="F88">
        <v>0.097</v>
      </c>
      <c r="G88">
        <v>0.107</v>
      </c>
      <c r="H88">
        <v>0.104</v>
      </c>
      <c r="J88">
        <v>35</v>
      </c>
      <c r="K88">
        <v>192.1</v>
      </c>
      <c r="M88">
        <v>0.295</v>
      </c>
      <c r="N88" s="15">
        <v>1.619</v>
      </c>
      <c r="P88" s="12">
        <v>19.81</v>
      </c>
      <c r="R88" s="9">
        <f t="shared" si="5"/>
        <v>4.738720209911617</v>
      </c>
      <c r="S88" s="9">
        <f t="shared" si="6"/>
        <v>5.227248066603535</v>
      </c>
      <c r="T88" s="9">
        <f t="shared" si="7"/>
        <v>5.080689709595959</v>
      </c>
      <c r="U88" s="9">
        <f t="shared" si="8"/>
        <v>14.411571772411616</v>
      </c>
      <c r="V88" s="9">
        <f t="shared" si="9"/>
        <v>32.07239</v>
      </c>
    </row>
    <row r="89" spans="1:22" ht="15">
      <c r="A89">
        <v>1891</v>
      </c>
      <c r="B89">
        <v>11.47</v>
      </c>
      <c r="C89">
        <v>12</v>
      </c>
      <c r="D89">
        <v>12</v>
      </c>
      <c r="F89">
        <v>0.089</v>
      </c>
      <c r="G89">
        <v>0.093</v>
      </c>
      <c r="H89">
        <v>0.093</v>
      </c>
      <c r="J89">
        <v>31.25</v>
      </c>
      <c r="K89">
        <v>203.3</v>
      </c>
      <c r="M89">
        <v>0.242</v>
      </c>
      <c r="N89" s="15">
        <v>1.576</v>
      </c>
      <c r="P89" s="12">
        <v>23.23</v>
      </c>
      <c r="R89" s="9">
        <f t="shared" si="5"/>
        <v>5.098519373421718</v>
      </c>
      <c r="S89" s="9">
        <f t="shared" si="6"/>
        <v>5.32766631155303</v>
      </c>
      <c r="T89" s="9">
        <f t="shared" si="7"/>
        <v>5.32766631155303</v>
      </c>
      <c r="U89" s="9">
        <f t="shared" si="8"/>
        <v>13.863389756944446</v>
      </c>
      <c r="V89" s="9">
        <f t="shared" si="9"/>
        <v>36.61048</v>
      </c>
    </row>
    <row r="90" spans="1:22" ht="15">
      <c r="A90">
        <v>1892</v>
      </c>
      <c r="B90">
        <v>11.88</v>
      </c>
      <c r="C90">
        <v>13.65</v>
      </c>
      <c r="D90">
        <v>12.84</v>
      </c>
      <c r="F90">
        <v>0.086</v>
      </c>
      <c r="G90">
        <v>0.098</v>
      </c>
      <c r="H90">
        <v>0.092</v>
      </c>
      <c r="J90">
        <v>37.09</v>
      </c>
      <c r="K90">
        <v>192.6</v>
      </c>
      <c r="M90">
        <v>0.267</v>
      </c>
      <c r="N90" s="15">
        <v>1.385</v>
      </c>
      <c r="P90" s="12">
        <v>23.64</v>
      </c>
      <c r="R90" s="9">
        <f t="shared" si="5"/>
        <v>5.0136126893939394</v>
      </c>
      <c r="S90" s="9">
        <f t="shared" si="6"/>
        <v>5.713186553030304</v>
      </c>
      <c r="T90" s="9">
        <f t="shared" si="7"/>
        <v>5.363399621212121</v>
      </c>
      <c r="U90" s="9">
        <f t="shared" si="8"/>
        <v>15.565518465909093</v>
      </c>
      <c r="V90" s="9">
        <f t="shared" si="9"/>
        <v>32.7414</v>
      </c>
    </row>
    <row r="91" spans="1:22" ht="15">
      <c r="A91">
        <v>1893</v>
      </c>
      <c r="B91">
        <v>14</v>
      </c>
      <c r="C91">
        <v>13.7</v>
      </c>
      <c r="D91">
        <v>13.9</v>
      </c>
      <c r="F91">
        <v>0.106</v>
      </c>
      <c r="G91">
        <v>0.107</v>
      </c>
      <c r="H91">
        <v>0.105</v>
      </c>
      <c r="J91">
        <v>34</v>
      </c>
      <c r="K91">
        <v>216.3</v>
      </c>
      <c r="M91">
        <v>0.258</v>
      </c>
      <c r="N91" s="15">
        <v>1.64</v>
      </c>
      <c r="P91" s="12">
        <v>23.22</v>
      </c>
      <c r="R91" s="9">
        <f t="shared" si="5"/>
        <v>6.069779829545454</v>
      </c>
      <c r="S91" s="9">
        <f t="shared" si="6"/>
        <v>6.127041903409091</v>
      </c>
      <c r="T91" s="9">
        <f t="shared" si="7"/>
        <v>6.012517755681818</v>
      </c>
      <c r="U91" s="9">
        <f t="shared" si="8"/>
        <v>14.773615056818182</v>
      </c>
      <c r="V91" s="9">
        <f t="shared" si="9"/>
        <v>38.080799999999996</v>
      </c>
    </row>
    <row r="92" spans="1:22" ht="15">
      <c r="A92">
        <v>1894</v>
      </c>
      <c r="B92">
        <v>13.2</v>
      </c>
      <c r="C92">
        <v>14</v>
      </c>
      <c r="D92">
        <v>13.94</v>
      </c>
      <c r="F92">
        <v>0.103</v>
      </c>
      <c r="G92">
        <v>0.109</v>
      </c>
      <c r="H92">
        <v>0.108</v>
      </c>
      <c r="J92">
        <v>34.5</v>
      </c>
      <c r="K92">
        <v>188.15</v>
      </c>
      <c r="M92">
        <v>0.268</v>
      </c>
      <c r="N92" s="15">
        <v>1.464</v>
      </c>
      <c r="P92" s="12">
        <v>23.01</v>
      </c>
      <c r="R92" s="9">
        <f t="shared" si="5"/>
        <v>5.844652580492424</v>
      </c>
      <c r="S92" s="9">
        <f t="shared" si="6"/>
        <v>6.185117779356061</v>
      </c>
      <c r="T92" s="9">
        <f t="shared" si="7"/>
        <v>6.128373579545455</v>
      </c>
      <c r="U92" s="9">
        <f t="shared" si="8"/>
        <v>15.207445549242426</v>
      </c>
      <c r="V92" s="9">
        <f t="shared" si="9"/>
        <v>33.686640000000004</v>
      </c>
    </row>
    <row r="93" spans="1:22" ht="15">
      <c r="A93">
        <v>1895</v>
      </c>
      <c r="B93">
        <v>12.75</v>
      </c>
      <c r="C93">
        <v>13.4</v>
      </c>
      <c r="D93">
        <v>13.02</v>
      </c>
      <c r="F93">
        <v>0.099</v>
      </c>
      <c r="G93">
        <v>0.104</v>
      </c>
      <c r="H93">
        <v>0.101</v>
      </c>
      <c r="J93">
        <v>35</v>
      </c>
      <c r="K93">
        <v>177.25</v>
      </c>
      <c r="M93">
        <v>0.271</v>
      </c>
      <c r="N93" s="15">
        <v>1.37</v>
      </c>
      <c r="P93" s="12">
        <v>23</v>
      </c>
      <c r="R93" s="9">
        <f t="shared" si="5"/>
        <v>5.615234375000001</v>
      </c>
      <c r="S93" s="9">
        <f t="shared" si="6"/>
        <v>5.898832070707071</v>
      </c>
      <c r="T93" s="9">
        <f t="shared" si="7"/>
        <v>5.728673453282829</v>
      </c>
      <c r="U93" s="9">
        <f t="shared" si="8"/>
        <v>15.370995107323235</v>
      </c>
      <c r="V93" s="9">
        <f t="shared" si="9"/>
        <v>31.51</v>
      </c>
    </row>
    <row r="94" spans="1:22" ht="15">
      <c r="A94">
        <v>1896</v>
      </c>
      <c r="B94">
        <v>14</v>
      </c>
      <c r="C94">
        <v>13.6</v>
      </c>
      <c r="D94">
        <v>12.75</v>
      </c>
      <c r="F94">
        <v>0.108</v>
      </c>
      <c r="G94">
        <v>0.105</v>
      </c>
      <c r="H94">
        <v>0.099</v>
      </c>
      <c r="J94">
        <v>34.85</v>
      </c>
      <c r="K94">
        <v>192.4</v>
      </c>
      <c r="M94" s="15">
        <v>0.27</v>
      </c>
      <c r="N94" s="15">
        <v>1.487</v>
      </c>
      <c r="P94" s="12">
        <v>23.26</v>
      </c>
      <c r="R94" s="9">
        <f t="shared" si="5"/>
        <v>6.194957386363637</v>
      </c>
      <c r="S94" s="9">
        <f t="shared" si="6"/>
        <v>6.022875236742425</v>
      </c>
      <c r="T94" s="9">
        <f t="shared" si="7"/>
        <v>5.678710937500002</v>
      </c>
      <c r="U94" s="9">
        <f t="shared" si="8"/>
        <v>15.487393465909093</v>
      </c>
      <c r="V94" s="9">
        <f t="shared" si="9"/>
        <v>34.58762</v>
      </c>
    </row>
    <row r="95" spans="1:22" ht="15">
      <c r="A95">
        <v>1897</v>
      </c>
      <c r="B95">
        <v>14.33</v>
      </c>
      <c r="C95">
        <v>12.8</v>
      </c>
      <c r="D95">
        <v>12.5</v>
      </c>
      <c r="F95">
        <v>0.111</v>
      </c>
      <c r="G95">
        <v>0.099</v>
      </c>
      <c r="H95">
        <v>0.097</v>
      </c>
      <c r="J95">
        <v>35.1</v>
      </c>
      <c r="K95">
        <v>198.25</v>
      </c>
      <c r="M95">
        <v>0.272</v>
      </c>
      <c r="N95" s="15">
        <v>1.532</v>
      </c>
      <c r="P95" s="12">
        <v>23.26</v>
      </c>
      <c r="R95" s="9">
        <f t="shared" si="5"/>
        <v>6.3670395359848495</v>
      </c>
      <c r="S95" s="9">
        <f t="shared" si="6"/>
        <v>5.678710937500002</v>
      </c>
      <c r="T95" s="9">
        <f t="shared" si="7"/>
        <v>5.563989504419193</v>
      </c>
      <c r="U95" s="9">
        <f t="shared" si="8"/>
        <v>15.602114898989901</v>
      </c>
      <c r="V95" s="9">
        <f t="shared" si="9"/>
        <v>35.63432</v>
      </c>
    </row>
    <row r="96" spans="1:22" ht="15">
      <c r="A96">
        <v>1898</v>
      </c>
      <c r="B96">
        <v>13.8</v>
      </c>
      <c r="C96">
        <v>12.46</v>
      </c>
      <c r="D96">
        <v>11.85</v>
      </c>
      <c r="F96">
        <v>0.107</v>
      </c>
      <c r="G96">
        <v>0.096</v>
      </c>
      <c r="H96">
        <v>0.092</v>
      </c>
      <c r="J96">
        <v>30.75</v>
      </c>
      <c r="K96">
        <v>194</v>
      </c>
      <c r="M96">
        <v>0.238</v>
      </c>
      <c r="N96" s="15">
        <v>1.5</v>
      </c>
      <c r="P96" s="12">
        <v>23.26</v>
      </c>
      <c r="R96" s="9">
        <f t="shared" si="5"/>
        <v>6.137596669823233</v>
      </c>
      <c r="S96" s="9">
        <f t="shared" si="6"/>
        <v>5.506628787878789</v>
      </c>
      <c r="T96" s="9">
        <f t="shared" si="7"/>
        <v>5.277185921717172</v>
      </c>
      <c r="U96" s="9">
        <f t="shared" si="8"/>
        <v>13.65185053661616</v>
      </c>
      <c r="V96" s="9">
        <f t="shared" si="9"/>
        <v>34.89</v>
      </c>
    </row>
    <row r="97" spans="1:22" ht="15">
      <c r="A97">
        <v>1899</v>
      </c>
      <c r="B97">
        <v>14.2</v>
      </c>
      <c r="C97">
        <v>12.1</v>
      </c>
      <c r="D97">
        <v>12.1</v>
      </c>
      <c r="F97">
        <v>0.11</v>
      </c>
      <c r="G97">
        <v>0.094</v>
      </c>
      <c r="H97">
        <v>0.094</v>
      </c>
      <c r="J97">
        <v>32.4</v>
      </c>
      <c r="K97">
        <v>220.25</v>
      </c>
      <c r="M97">
        <v>0.251</v>
      </c>
      <c r="N97" s="15">
        <v>1.703</v>
      </c>
      <c r="P97" s="12">
        <v>23.26</v>
      </c>
      <c r="R97" s="9">
        <f t="shared" si="5"/>
        <v>6.3096788194444455</v>
      </c>
      <c r="S97" s="9">
        <f t="shared" si="6"/>
        <v>5.39190735479798</v>
      </c>
      <c r="T97" s="9">
        <f t="shared" si="7"/>
        <v>5.39190735479798</v>
      </c>
      <c r="U97" s="9">
        <f t="shared" si="8"/>
        <v>14.397539851641415</v>
      </c>
      <c r="V97" s="9">
        <f t="shared" si="9"/>
        <v>39.61178</v>
      </c>
    </row>
    <row r="98" spans="1:22" ht="15">
      <c r="A98">
        <v>1900</v>
      </c>
      <c r="B98">
        <v>14</v>
      </c>
      <c r="C98">
        <v>11.75</v>
      </c>
      <c r="D98">
        <v>11.85</v>
      </c>
      <c r="F98">
        <v>0.108</v>
      </c>
      <c r="G98">
        <v>0.091</v>
      </c>
      <c r="H98">
        <v>0.092</v>
      </c>
      <c r="J98">
        <v>27.5</v>
      </c>
      <c r="K98">
        <v>218.5</v>
      </c>
      <c r="M98">
        <v>0.213</v>
      </c>
      <c r="N98" s="15">
        <v>1.689</v>
      </c>
      <c r="P98" s="12">
        <v>23.26</v>
      </c>
      <c r="R98" s="9">
        <f t="shared" si="5"/>
        <v>6.194957386363637</v>
      </c>
      <c r="S98" s="9">
        <f t="shared" si="6"/>
        <v>5.219825205176768</v>
      </c>
      <c r="T98" s="9">
        <f t="shared" si="7"/>
        <v>5.277185921717172</v>
      </c>
      <c r="U98" s="9">
        <f t="shared" si="8"/>
        <v>12.217832623106062</v>
      </c>
      <c r="V98" s="9">
        <f t="shared" si="9"/>
        <v>39.28614</v>
      </c>
    </row>
    <row r="99" spans="1:22" ht="15">
      <c r="A99">
        <v>1901</v>
      </c>
      <c r="B99">
        <v>13.85</v>
      </c>
      <c r="C99">
        <v>11.5</v>
      </c>
      <c r="D99">
        <v>11.15</v>
      </c>
      <c r="F99">
        <v>0.107</v>
      </c>
      <c r="G99">
        <v>0.089</v>
      </c>
      <c r="H99">
        <v>0.086</v>
      </c>
      <c r="J99">
        <v>33.4</v>
      </c>
      <c r="K99">
        <v>192.6</v>
      </c>
      <c r="M99">
        <v>0.259</v>
      </c>
      <c r="N99" s="15">
        <v>1.489</v>
      </c>
      <c r="P99" s="12">
        <v>23.26</v>
      </c>
      <c r="R99" s="9">
        <f t="shared" si="5"/>
        <v>6.137596669823233</v>
      </c>
      <c r="S99" s="9">
        <f t="shared" si="6"/>
        <v>5.105103772095959</v>
      </c>
      <c r="T99" s="9">
        <f t="shared" si="7"/>
        <v>4.933021622474748</v>
      </c>
      <c r="U99" s="9">
        <f t="shared" si="8"/>
        <v>14.856425583964649</v>
      </c>
      <c r="V99" s="9">
        <f t="shared" si="9"/>
        <v>34.63414</v>
      </c>
    </row>
    <row r="100" spans="1:22" ht="15">
      <c r="A100">
        <v>1902</v>
      </c>
      <c r="B100">
        <v>13.6</v>
      </c>
      <c r="C100">
        <v>12.3</v>
      </c>
      <c r="D100">
        <v>10.8</v>
      </c>
      <c r="F100">
        <v>0.105</v>
      </c>
      <c r="G100">
        <v>0.095</v>
      </c>
      <c r="H100">
        <v>0.084</v>
      </c>
      <c r="J100">
        <v>31.1</v>
      </c>
      <c r="K100">
        <v>180.2</v>
      </c>
      <c r="M100">
        <v>0.241</v>
      </c>
      <c r="N100" s="15">
        <v>1.393</v>
      </c>
      <c r="P100" s="12">
        <v>23.26</v>
      </c>
      <c r="R100" s="9">
        <f t="shared" si="5"/>
        <v>6.022875236742425</v>
      </c>
      <c r="S100" s="9">
        <f t="shared" si="6"/>
        <v>5.449268071338385</v>
      </c>
      <c r="T100" s="9">
        <f t="shared" si="7"/>
        <v>4.81830018939394</v>
      </c>
      <c r="U100" s="9">
        <f t="shared" si="8"/>
        <v>13.823932686237375</v>
      </c>
      <c r="V100" s="9">
        <f t="shared" si="9"/>
        <v>32.401180000000004</v>
      </c>
    </row>
    <row r="101" spans="1:22" ht="15">
      <c r="A101">
        <v>1903</v>
      </c>
      <c r="B101">
        <v>13.5</v>
      </c>
      <c r="C101">
        <v>12</v>
      </c>
      <c r="D101">
        <v>12.6</v>
      </c>
      <c r="F101">
        <v>0.104</v>
      </c>
      <c r="G101">
        <v>0.093</v>
      </c>
      <c r="H101">
        <v>0.098</v>
      </c>
      <c r="J101">
        <v>32.15</v>
      </c>
      <c r="K101">
        <v>178.15</v>
      </c>
      <c r="M101" s="13">
        <v>0.249</v>
      </c>
      <c r="N101" s="15">
        <v>1.377</v>
      </c>
      <c r="P101" s="12">
        <v>23.26</v>
      </c>
      <c r="R101" s="9">
        <f t="shared" si="5"/>
        <v>5.96551452020202</v>
      </c>
      <c r="S101" s="9">
        <f t="shared" si="6"/>
        <v>5.334546638257576</v>
      </c>
      <c r="T101" s="9">
        <f t="shared" si="7"/>
        <v>5.621350220959597</v>
      </c>
      <c r="U101" s="9">
        <f t="shared" si="8"/>
        <v>14.282818418560609</v>
      </c>
      <c r="V101" s="9">
        <f t="shared" si="9"/>
        <v>32.02902</v>
      </c>
    </row>
    <row r="102" spans="1:22" ht="15">
      <c r="A102">
        <v>1904</v>
      </c>
      <c r="B102">
        <v>13.64</v>
      </c>
      <c r="C102">
        <v>13.1</v>
      </c>
      <c r="D102">
        <v>14.8</v>
      </c>
      <c r="F102">
        <v>0.106</v>
      </c>
      <c r="G102">
        <v>0.101</v>
      </c>
      <c r="H102">
        <v>0.115</v>
      </c>
      <c r="J102">
        <v>11.8</v>
      </c>
      <c r="K102">
        <v>193</v>
      </c>
      <c r="M102">
        <v>9.133</v>
      </c>
      <c r="N102" s="15">
        <v>1.492</v>
      </c>
      <c r="P102" s="12">
        <v>23.26</v>
      </c>
      <c r="R102" s="9">
        <f t="shared" si="5"/>
        <v>6.080235953282829</v>
      </c>
      <c r="S102" s="9">
        <f t="shared" si="6"/>
        <v>5.793432370580809</v>
      </c>
      <c r="T102" s="9">
        <f t="shared" si="7"/>
        <v>6.596482402146466</v>
      </c>
      <c r="U102" s="9">
        <f>$P102*M102/(40*0.405504)</f>
        <v>13.096885604087753</v>
      </c>
      <c r="V102" s="9">
        <f t="shared" si="9"/>
        <v>34.703920000000004</v>
      </c>
    </row>
    <row r="103" spans="1:22" ht="15">
      <c r="A103">
        <v>1905</v>
      </c>
      <c r="B103">
        <v>14</v>
      </c>
      <c r="C103">
        <v>13.6</v>
      </c>
      <c r="D103">
        <v>15.15</v>
      </c>
      <c r="F103">
        <v>0.108</v>
      </c>
      <c r="G103">
        <v>0.105</v>
      </c>
      <c r="H103">
        <v>0.117</v>
      </c>
      <c r="J103">
        <v>12.25</v>
      </c>
      <c r="K103">
        <v>190.75</v>
      </c>
      <c r="M103">
        <v>9.481</v>
      </c>
      <c r="N103" s="15">
        <v>1.474</v>
      </c>
      <c r="P103" s="12">
        <v>23.26</v>
      </c>
      <c r="R103" s="9">
        <f t="shared" si="5"/>
        <v>6.194957386363637</v>
      </c>
      <c r="S103" s="9">
        <f t="shared" si="6"/>
        <v>6.022875236742425</v>
      </c>
      <c r="T103" s="9">
        <f t="shared" si="7"/>
        <v>6.711203835227273</v>
      </c>
      <c r="U103" s="9">
        <f aca="true" t="shared" si="10" ref="U103:U112">$P103*M103/(40*0.405504)</f>
        <v>13.595923837989268</v>
      </c>
      <c r="V103" s="9">
        <f t="shared" si="9"/>
        <v>34.28524</v>
      </c>
    </row>
    <row r="104" spans="1:22" ht="15">
      <c r="A104">
        <v>1906</v>
      </c>
      <c r="B104">
        <v>13.88</v>
      </c>
      <c r="C104">
        <v>13.15</v>
      </c>
      <c r="D104">
        <v>17</v>
      </c>
      <c r="F104">
        <v>0.107</v>
      </c>
      <c r="G104">
        <v>0.102</v>
      </c>
      <c r="H104">
        <v>0.132</v>
      </c>
      <c r="J104">
        <v>14.25</v>
      </c>
      <c r="K104">
        <v>197.4</v>
      </c>
      <c r="M104">
        <v>11.095</v>
      </c>
      <c r="N104" s="15">
        <v>1.526</v>
      </c>
      <c r="P104" s="12">
        <v>23.26</v>
      </c>
      <c r="R104" s="9">
        <f t="shared" si="5"/>
        <v>6.137596669823233</v>
      </c>
      <c r="S104" s="9">
        <f t="shared" si="6"/>
        <v>5.850793087121213</v>
      </c>
      <c r="T104" s="9">
        <f t="shared" si="7"/>
        <v>7.571614583333334</v>
      </c>
      <c r="U104" s="9">
        <f t="shared" si="10"/>
        <v>15.910428750394571</v>
      </c>
      <c r="V104" s="9">
        <f t="shared" si="9"/>
        <v>35.49476</v>
      </c>
    </row>
    <row r="105" spans="1:22" ht="15">
      <c r="A105">
        <v>1907</v>
      </c>
      <c r="B105">
        <v>14.2</v>
      </c>
      <c r="C105">
        <v>13.58</v>
      </c>
      <c r="D105">
        <v>17.75</v>
      </c>
      <c r="F105">
        <v>0.11</v>
      </c>
      <c r="G105">
        <v>0.105</v>
      </c>
      <c r="H105">
        <v>0.137</v>
      </c>
      <c r="J105">
        <v>13.9</v>
      </c>
      <c r="K105">
        <v>182</v>
      </c>
      <c r="M105">
        <v>10.759</v>
      </c>
      <c r="N105" s="15">
        <v>1.407</v>
      </c>
      <c r="P105" s="12">
        <v>23.26</v>
      </c>
      <c r="R105" s="9">
        <f t="shared" si="5"/>
        <v>6.3096788194444455</v>
      </c>
      <c r="S105" s="9">
        <f t="shared" si="6"/>
        <v>6.022875236742425</v>
      </c>
      <c r="T105" s="9">
        <f t="shared" si="7"/>
        <v>7.858418166035355</v>
      </c>
      <c r="U105" s="9">
        <f t="shared" si="10"/>
        <v>15.428598731455178</v>
      </c>
      <c r="V105" s="9">
        <f t="shared" si="9"/>
        <v>32.726820000000004</v>
      </c>
    </row>
    <row r="106" spans="1:22" ht="15">
      <c r="A106">
        <v>1908</v>
      </c>
      <c r="B106">
        <v>14.05</v>
      </c>
      <c r="C106">
        <v>12.88</v>
      </c>
      <c r="D106">
        <v>17.65</v>
      </c>
      <c r="F106">
        <v>0.109</v>
      </c>
      <c r="G106">
        <v>0.1</v>
      </c>
      <c r="H106">
        <v>0.137</v>
      </c>
      <c r="J106">
        <v>14.5</v>
      </c>
      <c r="K106">
        <v>198.8</v>
      </c>
      <c r="M106">
        <v>11.223</v>
      </c>
      <c r="N106" s="15">
        <v>1.537</v>
      </c>
      <c r="P106" s="12">
        <v>23.26</v>
      </c>
      <c r="R106" s="9">
        <f t="shared" si="5"/>
        <v>6.2523181029040416</v>
      </c>
      <c r="S106" s="9">
        <f t="shared" si="6"/>
        <v>5.736071654040405</v>
      </c>
      <c r="T106" s="9">
        <f t="shared" si="7"/>
        <v>7.858418166035355</v>
      </c>
      <c r="U106" s="9">
        <f t="shared" si="10"/>
        <v>16.093983043323863</v>
      </c>
      <c r="V106" s="9">
        <f t="shared" si="9"/>
        <v>35.75062</v>
      </c>
    </row>
    <row r="107" spans="1:22" ht="15">
      <c r="A107">
        <v>1909</v>
      </c>
      <c r="B107">
        <v>14.33</v>
      </c>
      <c r="C107">
        <v>12.56</v>
      </c>
      <c r="D107">
        <v>17.3</v>
      </c>
      <c r="F107">
        <v>0.111</v>
      </c>
      <c r="G107">
        <v>0.097</v>
      </c>
      <c r="H107">
        <v>0.134</v>
      </c>
      <c r="J107">
        <v>13.45</v>
      </c>
      <c r="K107">
        <v>193</v>
      </c>
      <c r="M107">
        <v>10.41</v>
      </c>
      <c r="N107" s="15">
        <v>1.492</v>
      </c>
      <c r="P107" s="12">
        <v>23.26</v>
      </c>
      <c r="R107" s="9">
        <f t="shared" si="5"/>
        <v>6.3670395359848495</v>
      </c>
      <c r="S107" s="9">
        <f t="shared" si="6"/>
        <v>5.563989504419193</v>
      </c>
      <c r="T107" s="9">
        <f t="shared" si="7"/>
        <v>7.686336016414143</v>
      </c>
      <c r="U107" s="9">
        <f t="shared" si="10"/>
        <v>14.928126479640152</v>
      </c>
      <c r="V107" s="9">
        <f t="shared" si="9"/>
        <v>34.703920000000004</v>
      </c>
    </row>
    <row r="108" spans="1:22" ht="15">
      <c r="A108">
        <v>1910</v>
      </c>
      <c r="B108">
        <v>14.888</v>
      </c>
      <c r="C108">
        <v>13.3</v>
      </c>
      <c r="D108">
        <v>17.8</v>
      </c>
      <c r="F108">
        <v>0.115</v>
      </c>
      <c r="G108">
        <v>0.103</v>
      </c>
      <c r="H108">
        <v>0.138</v>
      </c>
      <c r="J108">
        <v>13.1</v>
      </c>
      <c r="K108">
        <v>190.1</v>
      </c>
      <c r="M108">
        <v>10.139</v>
      </c>
      <c r="N108" s="15">
        <v>1.472</v>
      </c>
      <c r="P108" s="12">
        <v>23.26</v>
      </c>
      <c r="R108" s="9">
        <f t="shared" si="5"/>
        <v>6.596482402146466</v>
      </c>
      <c r="S108" s="9">
        <f t="shared" si="6"/>
        <v>5.908153803661617</v>
      </c>
      <c r="T108" s="9">
        <f t="shared" si="7"/>
        <v>7.91577888257576</v>
      </c>
      <c r="U108" s="9">
        <f t="shared" si="10"/>
        <v>14.539507625078915</v>
      </c>
      <c r="V108" s="9">
        <f t="shared" si="9"/>
        <v>34.23872</v>
      </c>
    </row>
    <row r="109" spans="1:22" ht="15">
      <c r="A109">
        <v>1911</v>
      </c>
      <c r="B109">
        <v>15.2</v>
      </c>
      <c r="C109">
        <v>13.7</v>
      </c>
      <c r="D109">
        <v>18.15</v>
      </c>
      <c r="F109">
        <v>0.118</v>
      </c>
      <c r="G109">
        <v>0.106</v>
      </c>
      <c r="H109">
        <v>0.14</v>
      </c>
      <c r="J109">
        <v>12.45</v>
      </c>
      <c r="K109">
        <v>185</v>
      </c>
      <c r="M109">
        <v>9.636</v>
      </c>
      <c r="N109" s="15">
        <v>1.43</v>
      </c>
      <c r="P109" s="12">
        <v>23.26</v>
      </c>
      <c r="R109" s="9">
        <f t="shared" si="5"/>
        <v>6.768564551767677</v>
      </c>
      <c r="S109" s="9">
        <f t="shared" si="6"/>
        <v>6.080235953282829</v>
      </c>
      <c r="T109" s="9">
        <f t="shared" si="7"/>
        <v>8.030500315656568</v>
      </c>
      <c r="U109" s="9">
        <f t="shared" si="10"/>
        <v>13.818196614583334</v>
      </c>
      <c r="V109" s="9">
        <f t="shared" si="9"/>
        <v>33.2618</v>
      </c>
    </row>
    <row r="110" spans="1:22" ht="15">
      <c r="A110">
        <v>1912</v>
      </c>
      <c r="B110">
        <v>14.75</v>
      </c>
      <c r="C110">
        <v>13.78</v>
      </c>
      <c r="D110">
        <v>19.2</v>
      </c>
      <c r="F110">
        <v>0.114</v>
      </c>
      <c r="G110">
        <v>0.107</v>
      </c>
      <c r="H110">
        <v>0.14</v>
      </c>
      <c r="J110">
        <v>13.9</v>
      </c>
      <c r="K110">
        <v>204.6</v>
      </c>
      <c r="M110">
        <v>10.759</v>
      </c>
      <c r="N110" s="15">
        <v>1.582</v>
      </c>
      <c r="P110" s="12">
        <v>23.26</v>
      </c>
      <c r="R110" s="9">
        <f t="shared" si="5"/>
        <v>6.539121685606062</v>
      </c>
      <c r="S110" s="9">
        <f t="shared" si="6"/>
        <v>6.137596669823233</v>
      </c>
      <c r="T110" s="9">
        <f t="shared" si="7"/>
        <v>8.030500315656568</v>
      </c>
      <c r="U110" s="9">
        <f t="shared" si="10"/>
        <v>15.428598731455178</v>
      </c>
      <c r="V110" s="9">
        <f t="shared" si="9"/>
        <v>36.797320000000006</v>
      </c>
    </row>
    <row r="111" spans="1:22" ht="15">
      <c r="A111">
        <v>1913</v>
      </c>
      <c r="B111">
        <v>15.1</v>
      </c>
      <c r="C111">
        <v>14.2</v>
      </c>
      <c r="D111">
        <v>20.45</v>
      </c>
      <c r="F111">
        <v>0.117</v>
      </c>
      <c r="G111">
        <v>0.11</v>
      </c>
      <c r="H111">
        <v>0.158</v>
      </c>
      <c r="J111">
        <v>13.37</v>
      </c>
      <c r="K111">
        <v>215</v>
      </c>
      <c r="M111">
        <v>10.348</v>
      </c>
      <c r="N111" s="15">
        <v>1.662</v>
      </c>
      <c r="P111" s="12">
        <v>23.26</v>
      </c>
      <c r="R111" s="9">
        <f t="shared" si="5"/>
        <v>6.711203835227273</v>
      </c>
      <c r="S111" s="9">
        <f t="shared" si="6"/>
        <v>6.3096788194444455</v>
      </c>
      <c r="T111" s="9">
        <f t="shared" si="7"/>
        <v>9.06299321338384</v>
      </c>
      <c r="U111" s="9">
        <f t="shared" si="10"/>
        <v>14.839217369002528</v>
      </c>
      <c r="V111" s="9">
        <f t="shared" si="9"/>
        <v>38.658120000000004</v>
      </c>
    </row>
    <row r="112" spans="1:22" ht="15">
      <c r="A112">
        <v>1914</v>
      </c>
      <c r="B112">
        <v>15.86</v>
      </c>
      <c r="C112">
        <v>15</v>
      </c>
      <c r="D112">
        <v>22.3</v>
      </c>
      <c r="F112">
        <v>0.123</v>
      </c>
      <c r="G112">
        <v>0.116</v>
      </c>
      <c r="H112">
        <v>0.173</v>
      </c>
      <c r="J112">
        <v>14.15</v>
      </c>
      <c r="K112">
        <v>280</v>
      </c>
      <c r="M112">
        <v>11.029</v>
      </c>
      <c r="N112" s="15">
        <v>2.164</v>
      </c>
      <c r="P112" s="12">
        <v>23.26</v>
      </c>
      <c r="R112" s="9">
        <f t="shared" si="5"/>
        <v>7.055368134469697</v>
      </c>
      <c r="S112" s="9">
        <f t="shared" si="6"/>
        <v>6.653843118686869</v>
      </c>
      <c r="T112" s="9">
        <f t="shared" si="7"/>
        <v>9.9234039614899</v>
      </c>
      <c r="U112" s="9">
        <f t="shared" si="10"/>
        <v>15.815783568102903</v>
      </c>
      <c r="V112" s="9">
        <f t="shared" si="9"/>
        <v>50.33464000000001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1"/>
  <sheetViews>
    <sheetView zoomScale="125" zoomScaleNormal="125" workbookViewId="0" topLeftCell="A1">
      <pane ySplit="5260" topLeftCell="BM105" activePane="topLeft" state="split"/>
      <selection pane="topLeft" activeCell="A1" sqref="A1"/>
      <selection pane="bottomLeft" activeCell="N113" sqref="N113"/>
    </sheetView>
  </sheetViews>
  <sheetFormatPr defaultColWidth="11.421875" defaultRowHeight="12.75"/>
  <cols>
    <col min="1" max="1" width="7.140625" style="3" customWidth="1"/>
    <col min="2" max="4" width="8.8515625" style="3" customWidth="1"/>
    <col min="5" max="5" width="4.8515625" style="3" customWidth="1"/>
    <col min="6" max="6" width="8.8515625" style="25" customWidth="1"/>
    <col min="7" max="7" width="9.8515625" style="25" customWidth="1"/>
    <col min="8" max="8" width="10.421875" style="25" customWidth="1"/>
    <col min="9" max="9" width="4.8515625" style="3" customWidth="1"/>
    <col min="10" max="10" width="8.8515625" style="3" customWidth="1"/>
    <col min="11" max="11" width="6.421875" style="3" customWidth="1"/>
    <col min="12" max="16384" width="8.8515625" style="3" customWidth="1"/>
  </cols>
  <sheetData>
    <row r="1" ht="15.75">
      <c r="A1" s="42" t="s">
        <v>41</v>
      </c>
    </row>
    <row r="2" spans="1:12" ht="15">
      <c r="A2" s="3" t="s">
        <v>191</v>
      </c>
      <c r="L2" s="3" t="s">
        <v>70</v>
      </c>
    </row>
    <row r="3" ht="15">
      <c r="L3" s="3" t="s">
        <v>68</v>
      </c>
    </row>
    <row r="4" spans="1:12" ht="15">
      <c r="A4" s="3" t="s">
        <v>17</v>
      </c>
      <c r="L4" s="3" t="s">
        <v>69</v>
      </c>
    </row>
    <row r="5" spans="1:12" ht="15">
      <c r="A5" s="3" t="s">
        <v>18</v>
      </c>
      <c r="L5" s="3" t="s">
        <v>182</v>
      </c>
    </row>
    <row r="6" ht="15">
      <c r="A6" s="3" t="s">
        <v>22</v>
      </c>
    </row>
    <row r="7" ht="15">
      <c r="A7" s="3" t="s">
        <v>111</v>
      </c>
    </row>
    <row r="9" ht="15">
      <c r="J9" s="11" t="s">
        <v>53</v>
      </c>
    </row>
    <row r="10" spans="6:14" ht="15">
      <c r="F10" s="26" t="s">
        <v>157</v>
      </c>
      <c r="G10" s="26"/>
      <c r="H10" s="26"/>
      <c r="J10" s="11" t="s">
        <v>54</v>
      </c>
      <c r="L10" s="31" t="s">
        <v>136</v>
      </c>
      <c r="M10" s="31"/>
      <c r="N10" s="31"/>
    </row>
    <row r="11" spans="2:14" ht="15">
      <c r="B11" s="24" t="s">
        <v>19</v>
      </c>
      <c r="C11" s="24" t="s">
        <v>20</v>
      </c>
      <c r="D11" s="24" t="s">
        <v>23</v>
      </c>
      <c r="E11" s="24"/>
      <c r="F11" s="28" t="s">
        <v>19</v>
      </c>
      <c r="G11" s="28" t="s">
        <v>20</v>
      </c>
      <c r="H11" s="28" t="s">
        <v>23</v>
      </c>
      <c r="J11" s="11" t="s">
        <v>55</v>
      </c>
      <c r="L11" s="28" t="s">
        <v>19</v>
      </c>
      <c r="M11" s="28" t="s">
        <v>20</v>
      </c>
      <c r="N11" s="28" t="s">
        <v>23</v>
      </c>
    </row>
    <row r="12" spans="2:14" s="8" customFormat="1" ht="15">
      <c r="B12" s="45" t="s">
        <v>13</v>
      </c>
      <c r="C12" s="45" t="s">
        <v>21</v>
      </c>
      <c r="D12" s="45" t="s">
        <v>112</v>
      </c>
      <c r="E12" s="45"/>
      <c r="F12" s="43" t="s">
        <v>32</v>
      </c>
      <c r="G12" s="43" t="s">
        <v>32</v>
      </c>
      <c r="H12" s="43" t="s">
        <v>28</v>
      </c>
      <c r="J12" s="44" t="s">
        <v>56</v>
      </c>
      <c r="L12" s="45" t="s">
        <v>190</v>
      </c>
      <c r="M12" s="45" t="s">
        <v>190</v>
      </c>
      <c r="N12" s="45" t="s">
        <v>71</v>
      </c>
    </row>
    <row r="13" spans="1:14" ht="15">
      <c r="A13" s="49">
        <v>1816</v>
      </c>
      <c r="B13" s="3">
        <v>28.5</v>
      </c>
      <c r="C13" s="3">
        <v>8.25</v>
      </c>
      <c r="D13" s="3">
        <v>95.5</v>
      </c>
      <c r="F13" s="25">
        <v>0.171</v>
      </c>
      <c r="G13" s="25">
        <v>0.05</v>
      </c>
      <c r="H13" s="25">
        <v>0.574</v>
      </c>
      <c r="J13" s="56">
        <v>15.3</v>
      </c>
      <c r="K13" s="49">
        <v>1816</v>
      </c>
      <c r="L13" s="25">
        <f>F13*J13/0.4055</f>
        <v>6.452034525277435</v>
      </c>
      <c r="M13" s="25">
        <f>G13*J13/0.4055</f>
        <v>1.8865598027127006</v>
      </c>
      <c r="N13" s="25">
        <f>H13*J13/4</f>
        <v>2.19555</v>
      </c>
    </row>
    <row r="14" spans="1:14" ht="15">
      <c r="A14" s="50">
        <v>1817</v>
      </c>
      <c r="B14" s="3">
        <v>30</v>
      </c>
      <c r="C14" s="3">
        <v>8.2</v>
      </c>
      <c r="D14" s="3">
        <v>95</v>
      </c>
      <c r="F14" s="25">
        <v>0.18</v>
      </c>
      <c r="G14" s="25">
        <v>0.049</v>
      </c>
      <c r="H14" s="25">
        <v>0.569</v>
      </c>
      <c r="J14" s="56">
        <v>15.36</v>
      </c>
      <c r="K14" s="50">
        <v>1817</v>
      </c>
      <c r="L14" s="25">
        <f aca="true" t="shared" si="0" ref="L14:L62">F14*J14/0.4055</f>
        <v>6.818249075215782</v>
      </c>
      <c r="M14" s="25">
        <f aca="true" t="shared" si="1" ref="M14:M77">G14*J14/0.4055</f>
        <v>1.8560789149198518</v>
      </c>
      <c r="N14" s="25">
        <f aca="true" t="shared" si="2" ref="N14:N38">H14*J14/4</f>
        <v>2.18496</v>
      </c>
    </row>
    <row r="15" spans="1:14" ht="15">
      <c r="A15" s="50">
        <v>1818</v>
      </c>
      <c r="B15" s="3">
        <v>25.5</v>
      </c>
      <c r="C15" s="3">
        <v>8.28</v>
      </c>
      <c r="D15" s="3">
        <v>102.6</v>
      </c>
      <c r="F15" s="25">
        <v>0.153</v>
      </c>
      <c r="G15" s="25">
        <v>0.05</v>
      </c>
      <c r="H15" s="25">
        <v>0.614</v>
      </c>
      <c r="J15" s="56">
        <v>15.19</v>
      </c>
      <c r="K15" s="50">
        <v>1818</v>
      </c>
      <c r="L15" s="25">
        <f t="shared" si="0"/>
        <v>5.731368680641183</v>
      </c>
      <c r="M15" s="25">
        <f t="shared" si="1"/>
        <v>1.872996300863132</v>
      </c>
      <c r="N15" s="25">
        <f t="shared" si="2"/>
        <v>2.331665</v>
      </c>
    </row>
    <row r="16" spans="1:14" ht="15">
      <c r="A16" s="50">
        <v>1819</v>
      </c>
      <c r="B16" s="3">
        <v>25</v>
      </c>
      <c r="C16" s="3">
        <v>8.1</v>
      </c>
      <c r="D16" s="3">
        <v>98</v>
      </c>
      <c r="F16" s="25">
        <v>0.149</v>
      </c>
      <c r="G16" s="25">
        <v>0.048</v>
      </c>
      <c r="H16" s="25">
        <v>0.584</v>
      </c>
      <c r="J16" s="56">
        <v>15.6</v>
      </c>
      <c r="K16" s="50">
        <v>1819</v>
      </c>
      <c r="L16" s="25">
        <f t="shared" si="0"/>
        <v>5.732182490752157</v>
      </c>
      <c r="M16" s="25">
        <f t="shared" si="1"/>
        <v>1.8466091245376077</v>
      </c>
      <c r="N16" s="25">
        <f t="shared" si="2"/>
        <v>2.2775999999999996</v>
      </c>
    </row>
    <row r="17" spans="1:14" ht="15">
      <c r="A17" s="50">
        <v>1820</v>
      </c>
      <c r="B17" s="3">
        <v>27.5</v>
      </c>
      <c r="C17" s="3">
        <v>8.2</v>
      </c>
      <c r="D17" s="3">
        <v>90</v>
      </c>
      <c r="F17" s="25">
        <v>0.163</v>
      </c>
      <c r="G17" s="25">
        <v>0.048</v>
      </c>
      <c r="H17" s="25">
        <v>0.533</v>
      </c>
      <c r="J17" s="56">
        <v>15.54</v>
      </c>
      <c r="K17" s="50">
        <v>1820</v>
      </c>
      <c r="L17" s="25">
        <f t="shared" si="0"/>
        <v>6.246658446362515</v>
      </c>
      <c r="M17" s="25">
        <f t="shared" si="1"/>
        <v>1.8395067817509247</v>
      </c>
      <c r="N17" s="25">
        <f t="shared" si="2"/>
        <v>2.070705</v>
      </c>
    </row>
    <row r="18" spans="1:14" ht="15">
      <c r="A18" s="50">
        <v>1821</v>
      </c>
      <c r="B18" s="3">
        <v>30</v>
      </c>
      <c r="C18" s="3">
        <v>7.5</v>
      </c>
      <c r="D18" s="3">
        <v>90</v>
      </c>
      <c r="F18" s="25">
        <v>0.177</v>
      </c>
      <c r="G18" s="25">
        <v>0.049</v>
      </c>
      <c r="H18" s="25">
        <v>0.532</v>
      </c>
      <c r="J18" s="56">
        <v>15.56</v>
      </c>
      <c r="K18" s="50">
        <v>1821</v>
      </c>
      <c r="L18" s="25">
        <f t="shared" si="0"/>
        <v>6.791911220715166</v>
      </c>
      <c r="M18" s="25">
        <f t="shared" si="1"/>
        <v>1.8802466091245376</v>
      </c>
      <c r="N18" s="25">
        <f t="shared" si="2"/>
        <v>2.06948</v>
      </c>
    </row>
    <row r="19" spans="1:14" ht="15">
      <c r="A19" s="50">
        <v>1822</v>
      </c>
      <c r="B19" s="3">
        <v>26</v>
      </c>
      <c r="C19" s="3">
        <v>7.5</v>
      </c>
      <c r="D19" s="3">
        <v>88.5</v>
      </c>
      <c r="F19" s="25">
        <v>0.155</v>
      </c>
      <c r="G19" s="25">
        <v>0.045</v>
      </c>
      <c r="H19" s="25">
        <v>0.527</v>
      </c>
      <c r="J19" s="56">
        <v>15.63</v>
      </c>
      <c r="K19" s="50">
        <v>1822</v>
      </c>
      <c r="L19" s="25">
        <f t="shared" si="0"/>
        <v>5.974475955610357</v>
      </c>
      <c r="M19" s="25">
        <f t="shared" si="1"/>
        <v>1.734525277435265</v>
      </c>
      <c r="N19" s="25">
        <f t="shared" si="2"/>
        <v>2.0592525000000004</v>
      </c>
    </row>
    <row r="20" spans="1:14" ht="15">
      <c r="A20" s="50">
        <v>1823</v>
      </c>
      <c r="B20" s="3">
        <v>25.66</v>
      </c>
      <c r="C20" s="3">
        <v>7.5</v>
      </c>
      <c r="D20" s="3">
        <v>94.5</v>
      </c>
      <c r="F20" s="25">
        <v>0.152</v>
      </c>
      <c r="G20" s="25">
        <v>0.044</v>
      </c>
      <c r="H20" s="25">
        <v>0.559</v>
      </c>
      <c r="J20" s="56">
        <v>15.54</v>
      </c>
      <c r="K20" s="50">
        <v>1823</v>
      </c>
      <c r="L20" s="25">
        <f t="shared" si="0"/>
        <v>5.825104808877928</v>
      </c>
      <c r="M20" s="25">
        <f t="shared" si="1"/>
        <v>1.6862145499383474</v>
      </c>
      <c r="N20" s="25">
        <f t="shared" si="2"/>
        <v>2.1717150000000003</v>
      </c>
    </row>
    <row r="21" spans="1:14" ht="15">
      <c r="A21" s="50">
        <v>1824</v>
      </c>
      <c r="B21" s="3">
        <v>24.5</v>
      </c>
      <c r="C21" s="3">
        <v>7.5</v>
      </c>
      <c r="D21" s="3">
        <v>92</v>
      </c>
      <c r="F21" s="25">
        <v>0.147</v>
      </c>
      <c r="G21" s="25">
        <v>0.045</v>
      </c>
      <c r="H21" s="25">
        <v>0.551</v>
      </c>
      <c r="J21" s="56">
        <v>15.69</v>
      </c>
      <c r="K21" s="50">
        <v>1824</v>
      </c>
      <c r="L21" s="25">
        <f t="shared" si="0"/>
        <v>5.687866831072749</v>
      </c>
      <c r="M21" s="25">
        <f t="shared" si="1"/>
        <v>1.7411837237977803</v>
      </c>
      <c r="N21" s="25">
        <f t="shared" si="2"/>
        <v>2.1612975000000003</v>
      </c>
    </row>
    <row r="22" spans="1:14" ht="15">
      <c r="A22" s="50">
        <v>1825</v>
      </c>
      <c r="B22" s="3">
        <v>27</v>
      </c>
      <c r="C22" s="3">
        <v>7.5</v>
      </c>
      <c r="D22" s="3">
        <v>88.3</v>
      </c>
      <c r="F22" s="25">
        <v>0.161</v>
      </c>
      <c r="G22" s="25">
        <v>0.045</v>
      </c>
      <c r="H22" s="25">
        <v>0.526</v>
      </c>
      <c r="J22" s="56">
        <v>15.26</v>
      </c>
      <c r="K22" s="50">
        <v>1825</v>
      </c>
      <c r="L22" s="25">
        <f t="shared" si="0"/>
        <v>6.058840937114672</v>
      </c>
      <c r="M22" s="25">
        <f t="shared" si="1"/>
        <v>1.6934648581997531</v>
      </c>
      <c r="N22" s="25">
        <f t="shared" si="2"/>
        <v>2.00669</v>
      </c>
    </row>
    <row r="23" spans="1:14" ht="15">
      <c r="A23" s="50">
        <v>1826</v>
      </c>
      <c r="B23" s="3">
        <v>30.5</v>
      </c>
      <c r="C23" s="3">
        <v>6.7</v>
      </c>
      <c r="D23" s="3">
        <v>90</v>
      </c>
      <c r="F23" s="25">
        <v>0.182</v>
      </c>
      <c r="G23" s="25">
        <v>0.04</v>
      </c>
      <c r="H23" s="25">
        <v>0.536</v>
      </c>
      <c r="J23" s="56">
        <v>15.43</v>
      </c>
      <c r="K23" s="50">
        <v>1826</v>
      </c>
      <c r="L23" s="25">
        <f t="shared" si="0"/>
        <v>6.925425400739826</v>
      </c>
      <c r="M23" s="25">
        <f t="shared" si="1"/>
        <v>1.5220715166461158</v>
      </c>
      <c r="N23" s="25">
        <f t="shared" si="2"/>
        <v>2.0676200000000002</v>
      </c>
    </row>
    <row r="24" spans="1:14" ht="15">
      <c r="A24" s="50">
        <v>1827</v>
      </c>
      <c r="B24" s="3">
        <v>32.1</v>
      </c>
      <c r="C24" s="3">
        <v>6.75</v>
      </c>
      <c r="D24" s="3">
        <v>80.5</v>
      </c>
      <c r="F24" s="25">
        <v>0.191</v>
      </c>
      <c r="G24" s="25">
        <v>0.04</v>
      </c>
      <c r="H24" s="25">
        <v>0.479</v>
      </c>
      <c r="J24" s="56">
        <v>15.63</v>
      </c>
      <c r="K24" s="50">
        <v>1827</v>
      </c>
      <c r="L24" s="25">
        <f t="shared" si="0"/>
        <v>7.36209617755857</v>
      </c>
      <c r="M24" s="25">
        <f t="shared" si="1"/>
        <v>1.5418002466091247</v>
      </c>
      <c r="N24" s="25">
        <f t="shared" si="2"/>
        <v>1.8716925</v>
      </c>
    </row>
    <row r="25" spans="1:14" ht="15">
      <c r="A25" s="50">
        <v>1828</v>
      </c>
      <c r="B25" s="3">
        <v>28.6</v>
      </c>
      <c r="C25" s="3">
        <v>6.6</v>
      </c>
      <c r="D25" s="3">
        <v>85</v>
      </c>
      <c r="F25" s="25">
        <v>0.17</v>
      </c>
      <c r="G25" s="25">
        <v>0.039</v>
      </c>
      <c r="H25" s="25">
        <v>0.504</v>
      </c>
      <c r="J25" s="56">
        <v>15.51</v>
      </c>
      <c r="K25" s="50">
        <v>1828</v>
      </c>
      <c r="L25" s="25">
        <f t="shared" si="0"/>
        <v>6.502342786683108</v>
      </c>
      <c r="M25" s="25">
        <f t="shared" si="1"/>
        <v>1.4917139334155363</v>
      </c>
      <c r="N25" s="25">
        <f t="shared" si="2"/>
        <v>1.9542599999999999</v>
      </c>
    </row>
    <row r="26" spans="1:14" ht="15">
      <c r="A26" s="50">
        <v>1829</v>
      </c>
      <c r="B26" s="3">
        <v>28</v>
      </c>
      <c r="C26" s="3">
        <v>6.9</v>
      </c>
      <c r="D26" s="3">
        <v>85</v>
      </c>
      <c r="F26" s="25">
        <v>0.166</v>
      </c>
      <c r="G26" s="25">
        <v>0.041</v>
      </c>
      <c r="H26" s="25">
        <v>0.505</v>
      </c>
      <c r="J26" s="56">
        <v>15.66</v>
      </c>
      <c r="K26" s="50">
        <v>1829</v>
      </c>
      <c r="L26" s="25">
        <f t="shared" si="0"/>
        <v>6.41075215782984</v>
      </c>
      <c r="M26" s="25">
        <f t="shared" si="1"/>
        <v>1.5833785450061653</v>
      </c>
      <c r="N26" s="25">
        <f t="shared" si="2"/>
        <v>1.9770750000000001</v>
      </c>
    </row>
    <row r="27" spans="1:14" ht="15">
      <c r="A27" s="50">
        <v>1830</v>
      </c>
      <c r="B27" s="3">
        <v>31.2</v>
      </c>
      <c r="C27" s="3">
        <v>6.8</v>
      </c>
      <c r="D27" s="3">
        <v>91.6</v>
      </c>
      <c r="F27" s="25">
        <v>0.184</v>
      </c>
      <c r="G27" s="25">
        <v>0.04</v>
      </c>
      <c r="H27" s="25">
        <v>0.54</v>
      </c>
      <c r="J27" s="56">
        <v>15.76</v>
      </c>
      <c r="K27" s="50">
        <v>1830</v>
      </c>
      <c r="L27" s="25">
        <f t="shared" si="0"/>
        <v>7.1512700369913675</v>
      </c>
      <c r="M27" s="25">
        <f t="shared" si="1"/>
        <v>1.5546239210850799</v>
      </c>
      <c r="N27" s="25">
        <f t="shared" si="2"/>
        <v>2.1276</v>
      </c>
    </row>
    <row r="28" spans="1:14" ht="15">
      <c r="A28" s="50">
        <v>1831</v>
      </c>
      <c r="B28" s="3">
        <v>38.75</v>
      </c>
      <c r="C28" s="3">
        <v>6.5</v>
      </c>
      <c r="D28" s="3">
        <v>76.5</v>
      </c>
      <c r="F28" s="25">
        <v>0.228</v>
      </c>
      <c r="G28" s="25">
        <v>0.038</v>
      </c>
      <c r="H28" s="25">
        <v>0.45</v>
      </c>
      <c r="J28" s="56">
        <v>15.47</v>
      </c>
      <c r="K28" s="50">
        <v>1831</v>
      </c>
      <c r="L28" s="25">
        <f t="shared" si="0"/>
        <v>8.698298397040691</v>
      </c>
      <c r="M28" s="25">
        <f t="shared" si="1"/>
        <v>1.4497163995067819</v>
      </c>
      <c r="N28" s="25">
        <f t="shared" si="2"/>
        <v>1.740375</v>
      </c>
    </row>
    <row r="29" spans="1:14" ht="15">
      <c r="A29" s="50">
        <v>1832</v>
      </c>
      <c r="B29" s="3">
        <v>40.5</v>
      </c>
      <c r="C29" s="3">
        <v>5.95</v>
      </c>
      <c r="D29" s="3">
        <v>80</v>
      </c>
      <c r="F29" s="25">
        <v>0.238</v>
      </c>
      <c r="G29" s="25">
        <v>0.035</v>
      </c>
      <c r="H29" s="25">
        <v>0.47</v>
      </c>
      <c r="J29" s="56">
        <v>15.3</v>
      </c>
      <c r="K29" s="50">
        <v>1832</v>
      </c>
      <c r="L29" s="25">
        <f t="shared" si="0"/>
        <v>8.980024660912454</v>
      </c>
      <c r="M29" s="25">
        <f t="shared" si="1"/>
        <v>1.3205918618988903</v>
      </c>
      <c r="N29" s="25">
        <f t="shared" si="2"/>
        <v>1.79775</v>
      </c>
    </row>
    <row r="30" spans="1:14" ht="15">
      <c r="A30" s="50">
        <v>1833</v>
      </c>
      <c r="B30" s="3">
        <v>45</v>
      </c>
      <c r="C30" s="3">
        <v>6.6</v>
      </c>
      <c r="D30" s="3">
        <v>75</v>
      </c>
      <c r="F30" s="25">
        <v>0.262</v>
      </c>
      <c r="G30" s="25">
        <v>0.038</v>
      </c>
      <c r="H30" s="25">
        <v>0.437</v>
      </c>
      <c r="J30" s="56">
        <v>15.78</v>
      </c>
      <c r="K30" s="50">
        <v>1833</v>
      </c>
      <c r="L30" s="25">
        <f t="shared" si="0"/>
        <v>10.195709001233045</v>
      </c>
      <c r="M30" s="25">
        <f t="shared" si="1"/>
        <v>1.4787669543773116</v>
      </c>
      <c r="N30" s="25">
        <f t="shared" si="2"/>
        <v>1.723965</v>
      </c>
    </row>
    <row r="31" spans="1:14" ht="15">
      <c r="A31" s="50">
        <v>1834</v>
      </c>
      <c r="B31" s="3">
        <v>43</v>
      </c>
      <c r="C31" s="3">
        <v>6.64</v>
      </c>
      <c r="D31" s="3">
        <v>90</v>
      </c>
      <c r="F31" s="25">
        <v>0.252</v>
      </c>
      <c r="G31" s="25">
        <v>0.039</v>
      </c>
      <c r="H31" s="25">
        <v>0.528</v>
      </c>
      <c r="J31" s="56">
        <v>15.33</v>
      </c>
      <c r="K31" s="50">
        <v>1834</v>
      </c>
      <c r="L31" s="25">
        <f t="shared" si="0"/>
        <v>9.526905055487052</v>
      </c>
      <c r="M31" s="25">
        <f t="shared" si="1"/>
        <v>1.4744019728729962</v>
      </c>
      <c r="N31" s="25">
        <f t="shared" si="2"/>
        <v>2.0235600000000002</v>
      </c>
    </row>
    <row r="32" spans="1:14" ht="15">
      <c r="A32" s="50">
        <v>1835</v>
      </c>
      <c r="B32" s="3">
        <v>36</v>
      </c>
      <c r="C32" s="3">
        <v>6.38</v>
      </c>
      <c r="D32" s="3">
        <v>84.5</v>
      </c>
      <c r="F32" s="25">
        <v>0.209</v>
      </c>
      <c r="G32" s="25">
        <v>0.037</v>
      </c>
      <c r="H32" s="25">
        <v>0.592</v>
      </c>
      <c r="J32" s="56">
        <v>15.63</v>
      </c>
      <c r="K32" s="50">
        <v>1835</v>
      </c>
      <c r="L32" s="25">
        <f t="shared" si="0"/>
        <v>8.055906288532675</v>
      </c>
      <c r="M32" s="25">
        <f t="shared" si="1"/>
        <v>1.42616522811344</v>
      </c>
      <c r="N32" s="25">
        <f t="shared" si="2"/>
        <v>2.31324</v>
      </c>
    </row>
    <row r="33" spans="1:14" ht="15">
      <c r="A33" s="50">
        <v>1836</v>
      </c>
      <c r="B33" s="3">
        <v>45</v>
      </c>
      <c r="C33" s="3">
        <v>6.44</v>
      </c>
      <c r="D33" s="3">
        <v>72</v>
      </c>
      <c r="F33" s="25">
        <v>0.261</v>
      </c>
      <c r="G33" s="25">
        <v>0.037</v>
      </c>
      <c r="H33" s="25">
        <v>0.418</v>
      </c>
      <c r="J33" s="56">
        <v>15.83</v>
      </c>
      <c r="K33" s="50">
        <v>1836</v>
      </c>
      <c r="L33" s="25">
        <f t="shared" si="0"/>
        <v>10.18897657213317</v>
      </c>
      <c r="M33" s="25">
        <f t="shared" si="1"/>
        <v>1.444414303329223</v>
      </c>
      <c r="N33" s="25">
        <f t="shared" si="2"/>
        <v>1.654235</v>
      </c>
    </row>
    <row r="34" spans="1:14" ht="15">
      <c r="A34" s="50">
        <v>1837</v>
      </c>
      <c r="B34" s="3">
        <v>50.5</v>
      </c>
      <c r="C34" s="3">
        <v>6.35</v>
      </c>
      <c r="D34" s="3">
        <v>70</v>
      </c>
      <c r="F34" s="25">
        <v>0.293</v>
      </c>
      <c r="G34" s="25">
        <v>0.037</v>
      </c>
      <c r="H34" s="25">
        <v>0.407</v>
      </c>
      <c r="J34" s="56">
        <v>16</v>
      </c>
      <c r="K34" s="50">
        <v>1837</v>
      </c>
      <c r="L34" s="25">
        <f t="shared" si="0"/>
        <v>11.561035758323056</v>
      </c>
      <c r="M34" s="25">
        <f t="shared" si="1"/>
        <v>1.4599260172626385</v>
      </c>
      <c r="N34" s="25">
        <f t="shared" si="2"/>
        <v>1.628</v>
      </c>
    </row>
    <row r="35" spans="1:14" ht="15">
      <c r="A35" s="50">
        <v>1838</v>
      </c>
      <c r="B35" s="3">
        <v>56.4</v>
      </c>
      <c r="C35" s="3">
        <v>6.41</v>
      </c>
      <c r="D35" s="3">
        <v>68.4</v>
      </c>
      <c r="F35" s="25">
        <v>0.327</v>
      </c>
      <c r="G35" s="25">
        <v>0.037</v>
      </c>
      <c r="H35" s="25">
        <v>0.396</v>
      </c>
      <c r="J35" s="56">
        <v>15.89</v>
      </c>
      <c r="K35" s="50">
        <v>1838</v>
      </c>
      <c r="L35" s="25">
        <f t="shared" si="0"/>
        <v>12.813884093711467</v>
      </c>
      <c r="M35" s="25">
        <f t="shared" si="1"/>
        <v>1.4498890258939579</v>
      </c>
      <c r="N35" s="25">
        <f t="shared" si="2"/>
        <v>1.5731100000000002</v>
      </c>
    </row>
    <row r="36" spans="1:14" ht="15">
      <c r="A36" s="50">
        <v>1839</v>
      </c>
      <c r="B36" s="3">
        <v>48.66</v>
      </c>
      <c r="C36" s="3">
        <v>6.35</v>
      </c>
      <c r="D36" s="3">
        <v>75</v>
      </c>
      <c r="F36" s="25">
        <v>0.285</v>
      </c>
      <c r="G36" s="25">
        <v>0.037</v>
      </c>
      <c r="H36" s="25">
        <v>0.44</v>
      </c>
      <c r="J36" s="56">
        <v>15.53</v>
      </c>
      <c r="K36" s="50">
        <v>1839</v>
      </c>
      <c r="L36" s="25">
        <f t="shared" si="0"/>
        <v>10.915043156596791</v>
      </c>
      <c r="M36" s="25">
        <f t="shared" si="1"/>
        <v>1.4170406905055486</v>
      </c>
      <c r="N36" s="25">
        <f t="shared" si="2"/>
        <v>1.7083</v>
      </c>
    </row>
    <row r="37" spans="1:14" ht="15">
      <c r="A37" s="50">
        <v>1840</v>
      </c>
      <c r="B37" s="3">
        <v>45.6</v>
      </c>
      <c r="C37" s="3">
        <v>6.43</v>
      </c>
      <c r="D37" s="3">
        <v>70</v>
      </c>
      <c r="F37" s="25">
        <v>0.269</v>
      </c>
      <c r="G37" s="25">
        <v>0.038</v>
      </c>
      <c r="H37" s="25">
        <v>0.413</v>
      </c>
      <c r="J37" s="56">
        <v>15.59</v>
      </c>
      <c r="K37" s="50">
        <v>1840</v>
      </c>
      <c r="L37" s="25">
        <f t="shared" si="0"/>
        <v>10.342071516646115</v>
      </c>
      <c r="M37" s="25">
        <f t="shared" si="1"/>
        <v>1.4609617755856965</v>
      </c>
      <c r="N37" s="25">
        <f t="shared" si="2"/>
        <v>1.6096674999999998</v>
      </c>
    </row>
    <row r="38" spans="1:14" ht="15.75" thickBot="1">
      <c r="A38" s="50">
        <v>1841</v>
      </c>
      <c r="B38" s="3">
        <v>50</v>
      </c>
      <c r="C38" s="3">
        <v>6.15</v>
      </c>
      <c r="D38" s="3">
        <v>66.5</v>
      </c>
      <c r="F38" s="25">
        <v>0.294</v>
      </c>
      <c r="G38" s="25">
        <v>0.036</v>
      </c>
      <c r="H38" s="25">
        <v>0.391</v>
      </c>
      <c r="J38" s="56">
        <v>15.47</v>
      </c>
      <c r="K38" s="50">
        <v>1841</v>
      </c>
      <c r="L38" s="25">
        <f t="shared" si="0"/>
        <v>11.216226880394574</v>
      </c>
      <c r="M38" s="25">
        <f t="shared" si="1"/>
        <v>1.3734155363748457</v>
      </c>
      <c r="N38" s="35">
        <f t="shared" si="2"/>
        <v>1.5121925</v>
      </c>
    </row>
    <row r="39" spans="1:14" ht="15">
      <c r="A39" s="50">
        <v>1842</v>
      </c>
      <c r="B39" s="3">
        <v>15.2</v>
      </c>
      <c r="C39" s="3">
        <v>2.95</v>
      </c>
      <c r="D39" s="3">
        <v>95.8</v>
      </c>
      <c r="F39" s="25">
        <v>0.177</v>
      </c>
      <c r="G39" s="25">
        <v>0.034</v>
      </c>
      <c r="H39" s="25">
        <v>1.118</v>
      </c>
      <c r="J39" s="56">
        <v>15.16</v>
      </c>
      <c r="K39" s="50">
        <v>1842</v>
      </c>
      <c r="L39" s="25">
        <f t="shared" si="0"/>
        <v>6.617311960542539</v>
      </c>
      <c r="M39" s="25">
        <f t="shared" si="1"/>
        <v>1.271122071516646</v>
      </c>
      <c r="N39" s="25">
        <f>H39*J39/12.2989</f>
        <v>1.3780809665905083</v>
      </c>
    </row>
    <row r="40" spans="1:14" ht="15">
      <c r="A40" s="50">
        <v>1843</v>
      </c>
      <c r="B40" s="3">
        <v>15</v>
      </c>
      <c r="C40" s="3">
        <v>2.8</v>
      </c>
      <c r="D40" s="3">
        <v>102</v>
      </c>
      <c r="F40" s="25">
        <v>0.175</v>
      </c>
      <c r="G40" s="25">
        <v>0.033</v>
      </c>
      <c r="H40" s="25">
        <v>1.187</v>
      </c>
      <c r="J40" s="56">
        <v>14.78</v>
      </c>
      <c r="K40" s="50">
        <v>1843</v>
      </c>
      <c r="L40" s="25">
        <f t="shared" si="0"/>
        <v>6.3785450061652265</v>
      </c>
      <c r="M40" s="25">
        <f t="shared" si="1"/>
        <v>1.2028113440197286</v>
      </c>
      <c r="N40" s="25">
        <f aca="true" t="shared" si="3" ref="N40:N103">H40*J40/12.2989</f>
        <v>1.4264576506842075</v>
      </c>
    </row>
    <row r="41" spans="1:14" ht="15">
      <c r="A41" s="50">
        <v>1844</v>
      </c>
      <c r="B41" s="3">
        <v>16</v>
      </c>
      <c r="C41" s="3">
        <v>3</v>
      </c>
      <c r="D41" s="3">
        <v>97.35</v>
      </c>
      <c r="F41" s="25">
        <v>0.186</v>
      </c>
      <c r="G41" s="25">
        <v>0.035</v>
      </c>
      <c r="H41" s="25">
        <v>1.133</v>
      </c>
      <c r="J41" s="56">
        <v>14.78</v>
      </c>
      <c r="K41" s="50">
        <v>1844</v>
      </c>
      <c r="L41" s="25">
        <f t="shared" si="0"/>
        <v>6.77948212083847</v>
      </c>
      <c r="M41" s="25">
        <f t="shared" si="1"/>
        <v>1.2757090012330454</v>
      </c>
      <c r="N41" s="25">
        <f t="shared" si="3"/>
        <v>1.361564042312727</v>
      </c>
    </row>
    <row r="42" spans="1:14" ht="15">
      <c r="A42" s="50">
        <v>1845</v>
      </c>
      <c r="B42" s="3">
        <v>15.2</v>
      </c>
      <c r="C42" s="3">
        <v>3.08</v>
      </c>
      <c r="D42" s="3">
        <v>95.4</v>
      </c>
      <c r="F42" s="25">
        <v>0.177</v>
      </c>
      <c r="G42" s="25">
        <v>0.036</v>
      </c>
      <c r="H42" s="25">
        <v>1.108</v>
      </c>
      <c r="J42" s="56">
        <v>15.06</v>
      </c>
      <c r="K42" s="50">
        <v>1845</v>
      </c>
      <c r="L42" s="25">
        <f t="shared" si="0"/>
        <v>6.573662145499383</v>
      </c>
      <c r="M42" s="25">
        <f t="shared" si="1"/>
        <v>1.3370160295930948</v>
      </c>
      <c r="N42" s="25">
        <f t="shared" si="3"/>
        <v>1.3567457252274597</v>
      </c>
    </row>
    <row r="43" spans="1:14" ht="15">
      <c r="A43" s="50">
        <v>1846</v>
      </c>
      <c r="B43" s="3">
        <v>14.7</v>
      </c>
      <c r="C43" s="3">
        <v>3.15</v>
      </c>
      <c r="D43" s="3">
        <v>88.75</v>
      </c>
      <c r="F43" s="25">
        <v>0.171</v>
      </c>
      <c r="G43" s="25">
        <v>0.037</v>
      </c>
      <c r="H43" s="25">
        <v>1.032</v>
      </c>
      <c r="J43" s="56">
        <v>15.04</v>
      </c>
      <c r="K43" s="50">
        <v>1846</v>
      </c>
      <c r="L43" s="25">
        <f t="shared" si="0"/>
        <v>6.342392108508014</v>
      </c>
      <c r="M43" s="25">
        <f t="shared" si="1"/>
        <v>1.3723304562268803</v>
      </c>
      <c r="N43" s="25">
        <f t="shared" si="3"/>
        <v>1.2620055452113603</v>
      </c>
    </row>
    <row r="44" spans="1:14" ht="15">
      <c r="A44" s="50">
        <v>1847</v>
      </c>
      <c r="B44" s="3">
        <v>14</v>
      </c>
      <c r="C44" s="3">
        <v>3.25</v>
      </c>
      <c r="D44" s="3">
        <v>84.6</v>
      </c>
      <c r="F44" s="25">
        <v>0.163</v>
      </c>
      <c r="G44" s="25">
        <v>0.038</v>
      </c>
      <c r="H44" s="25">
        <v>0.988</v>
      </c>
      <c r="J44" s="56">
        <v>14.8</v>
      </c>
      <c r="K44" s="50">
        <v>1847</v>
      </c>
      <c r="L44" s="25">
        <f t="shared" si="0"/>
        <v>5.949198520345253</v>
      </c>
      <c r="M44" s="25">
        <f t="shared" si="1"/>
        <v>1.3869297163995067</v>
      </c>
      <c r="N44" s="25">
        <f t="shared" si="3"/>
        <v>1.1889193342494044</v>
      </c>
    </row>
    <row r="45" spans="1:14" ht="15">
      <c r="A45" s="50">
        <v>1848</v>
      </c>
      <c r="B45" s="3">
        <v>14.7</v>
      </c>
      <c r="C45" s="3">
        <v>3.14</v>
      </c>
      <c r="D45" s="3">
        <v>92.3</v>
      </c>
      <c r="F45" s="25">
        <v>0.17</v>
      </c>
      <c r="G45" s="25">
        <v>0.036</v>
      </c>
      <c r="H45" s="25">
        <v>1.07</v>
      </c>
      <c r="J45" s="56">
        <v>15.01</v>
      </c>
      <c r="K45" s="50">
        <v>1848</v>
      </c>
      <c r="L45" s="25">
        <f t="shared" si="0"/>
        <v>6.292725030826141</v>
      </c>
      <c r="M45" s="25">
        <f t="shared" si="1"/>
        <v>1.3325770653514177</v>
      </c>
      <c r="N45" s="25">
        <f t="shared" si="3"/>
        <v>1.3058647521323046</v>
      </c>
    </row>
    <row r="46" spans="1:14" ht="15">
      <c r="A46" s="50">
        <v>1849</v>
      </c>
      <c r="B46" s="3">
        <v>15.6</v>
      </c>
      <c r="C46" s="3">
        <v>3.3</v>
      </c>
      <c r="D46" s="3">
        <v>90.1</v>
      </c>
      <c r="F46" s="25">
        <v>0.181</v>
      </c>
      <c r="G46" s="25">
        <v>0.038</v>
      </c>
      <c r="H46" s="25">
        <v>1.044</v>
      </c>
      <c r="J46" s="56">
        <v>15.01</v>
      </c>
      <c r="K46" s="50">
        <v>1849</v>
      </c>
      <c r="L46" s="25">
        <f t="shared" si="0"/>
        <v>6.699901356350184</v>
      </c>
      <c r="M46" s="25">
        <f t="shared" si="1"/>
        <v>1.4066091245376078</v>
      </c>
      <c r="N46" s="25">
        <f t="shared" si="3"/>
        <v>1.2741334590898374</v>
      </c>
    </row>
    <row r="47" spans="1:14" ht="15">
      <c r="A47" s="50">
        <v>1850</v>
      </c>
      <c r="B47" s="3">
        <v>13.9</v>
      </c>
      <c r="C47" s="3">
        <v>3.5</v>
      </c>
      <c r="D47" s="3">
        <v>87.9</v>
      </c>
      <c r="F47" s="25">
        <v>0.161</v>
      </c>
      <c r="G47" s="25">
        <v>0.041</v>
      </c>
      <c r="H47" s="25">
        <v>1.018</v>
      </c>
      <c r="J47" s="56">
        <v>15.2</v>
      </c>
      <c r="K47" s="50">
        <v>1850</v>
      </c>
      <c r="L47" s="25">
        <f t="shared" si="0"/>
        <v>6.03501849568434</v>
      </c>
      <c r="M47" s="25">
        <f t="shared" si="1"/>
        <v>1.5368680641183723</v>
      </c>
      <c r="N47" s="25">
        <f t="shared" si="3"/>
        <v>1.2581287757441721</v>
      </c>
    </row>
    <row r="48" spans="1:14" ht="15">
      <c r="A48" s="50">
        <v>1851</v>
      </c>
      <c r="B48" s="3">
        <v>15.5</v>
      </c>
      <c r="C48" s="3">
        <v>3.4</v>
      </c>
      <c r="D48" s="3">
        <v>90.1</v>
      </c>
      <c r="F48" s="25">
        <v>0.179</v>
      </c>
      <c r="G48" s="25">
        <v>0.039</v>
      </c>
      <c r="H48" s="25">
        <v>1.042</v>
      </c>
      <c r="J48" s="56">
        <v>15.12</v>
      </c>
      <c r="K48" s="50">
        <v>1851</v>
      </c>
      <c r="L48" s="25">
        <f t="shared" si="0"/>
        <v>6.6744266337854485</v>
      </c>
      <c r="M48" s="25">
        <f t="shared" si="1"/>
        <v>1.4542046855733661</v>
      </c>
      <c r="N48" s="25">
        <f t="shared" si="3"/>
        <v>1.2810121230353935</v>
      </c>
    </row>
    <row r="49" spans="1:14" ht="15">
      <c r="A49" s="50">
        <v>1852</v>
      </c>
      <c r="B49" s="3">
        <v>16.2</v>
      </c>
      <c r="C49" s="3">
        <v>3.6</v>
      </c>
      <c r="D49" s="3">
        <v>87.3</v>
      </c>
      <c r="F49" s="25">
        <v>0.188</v>
      </c>
      <c r="G49" s="25">
        <v>0.042</v>
      </c>
      <c r="H49" s="25">
        <v>1.011</v>
      </c>
      <c r="J49" s="56">
        <v>14.94</v>
      </c>
      <c r="K49" s="50">
        <v>1852</v>
      </c>
      <c r="L49" s="25">
        <f t="shared" si="0"/>
        <v>6.9265598027127</v>
      </c>
      <c r="M49" s="25">
        <f t="shared" si="1"/>
        <v>1.547422934648582</v>
      </c>
      <c r="N49" s="25">
        <f t="shared" si="3"/>
        <v>1.2281049524754246</v>
      </c>
    </row>
    <row r="50" spans="1:14" ht="15">
      <c r="A50" s="50">
        <v>1853</v>
      </c>
      <c r="B50" s="3">
        <v>18</v>
      </c>
      <c r="C50" s="3">
        <v>3.15</v>
      </c>
      <c r="D50" s="3">
        <v>82.4</v>
      </c>
      <c r="F50" s="25">
        <v>0.208</v>
      </c>
      <c r="G50" s="25">
        <v>0.036</v>
      </c>
      <c r="H50" s="25">
        <v>0.953</v>
      </c>
      <c r="J50" s="56">
        <v>14.7</v>
      </c>
      <c r="K50" s="50">
        <v>1853</v>
      </c>
      <c r="L50" s="25">
        <f t="shared" si="0"/>
        <v>7.5403205918618985</v>
      </c>
      <c r="M50" s="25">
        <f t="shared" si="1"/>
        <v>1.3050554870530207</v>
      </c>
      <c r="N50" s="25">
        <f t="shared" si="3"/>
        <v>1.1390530860483457</v>
      </c>
    </row>
    <row r="51" spans="1:14" ht="15">
      <c r="A51" s="50">
        <v>1854</v>
      </c>
      <c r="B51" s="3">
        <v>17</v>
      </c>
      <c r="C51" s="3">
        <v>2.8</v>
      </c>
      <c r="D51" s="3">
        <v>84.2</v>
      </c>
      <c r="F51" s="25">
        <v>0.196</v>
      </c>
      <c r="G51" s="25">
        <v>0.032</v>
      </c>
      <c r="H51" s="25">
        <v>0.969</v>
      </c>
      <c r="J51" s="56">
        <v>14.6</v>
      </c>
      <c r="K51" s="50">
        <v>1854</v>
      </c>
      <c r="L51" s="25">
        <f t="shared" si="0"/>
        <v>7.056966707768187</v>
      </c>
      <c r="M51" s="25">
        <f t="shared" si="1"/>
        <v>1.152157829839704</v>
      </c>
      <c r="N51" s="25">
        <f t="shared" si="3"/>
        <v>1.1502979941295564</v>
      </c>
    </row>
    <row r="52" spans="1:14" ht="15">
      <c r="A52" s="50">
        <v>1855</v>
      </c>
      <c r="B52" s="3">
        <v>19</v>
      </c>
      <c r="C52" s="3">
        <v>2.85</v>
      </c>
      <c r="D52" s="3">
        <v>83.3</v>
      </c>
      <c r="F52" s="25">
        <v>0.212</v>
      </c>
      <c r="G52" s="25">
        <v>0.032</v>
      </c>
      <c r="H52" s="25">
        <v>0.93</v>
      </c>
      <c r="J52" s="56">
        <v>15.04</v>
      </c>
      <c r="K52" s="50">
        <v>1855</v>
      </c>
      <c r="L52" s="25">
        <f t="shared" si="0"/>
        <v>7.863082614056719</v>
      </c>
      <c r="M52" s="25">
        <f t="shared" si="1"/>
        <v>1.1868803945745992</v>
      </c>
      <c r="N52" s="25">
        <f t="shared" si="3"/>
        <v>1.1372724389986095</v>
      </c>
    </row>
    <row r="53" spans="1:14" ht="15">
      <c r="A53" s="50">
        <v>1856</v>
      </c>
      <c r="B53" s="3">
        <v>15.25</v>
      </c>
      <c r="C53" s="3">
        <v>2.7</v>
      </c>
      <c r="D53" s="3">
        <v>90.6</v>
      </c>
      <c r="F53" s="25">
        <v>0.174</v>
      </c>
      <c r="G53" s="25">
        <v>0.031</v>
      </c>
      <c r="H53" s="25">
        <v>1.036</v>
      </c>
      <c r="J53" s="56">
        <v>15.4</v>
      </c>
      <c r="K53" s="50">
        <v>1856</v>
      </c>
      <c r="L53" s="25">
        <f t="shared" si="0"/>
        <v>6.60813810110974</v>
      </c>
      <c r="M53" s="25">
        <f t="shared" si="1"/>
        <v>1.17731196054254</v>
      </c>
      <c r="N53" s="25">
        <f t="shared" si="3"/>
        <v>1.297221702753905</v>
      </c>
    </row>
    <row r="54" spans="1:14" ht="15">
      <c r="A54" s="50">
        <v>1857</v>
      </c>
      <c r="B54" s="3">
        <v>15.45</v>
      </c>
      <c r="C54" s="3">
        <v>2.5</v>
      </c>
      <c r="D54" s="3">
        <v>87.3</v>
      </c>
      <c r="F54" s="25">
        <v>0.176</v>
      </c>
      <c r="G54" s="25">
        <v>0.028</v>
      </c>
      <c r="H54" s="25">
        <v>0.993</v>
      </c>
      <c r="J54" s="56">
        <v>15.22</v>
      </c>
      <c r="K54" s="50">
        <v>1857</v>
      </c>
      <c r="L54" s="25">
        <f t="shared" si="0"/>
        <v>6.605967940813809</v>
      </c>
      <c r="M54" s="25">
        <f t="shared" si="1"/>
        <v>1.0509494451294699</v>
      </c>
      <c r="N54" s="25">
        <f t="shared" si="3"/>
        <v>1.2288464822057257</v>
      </c>
    </row>
    <row r="55" spans="1:14" ht="15">
      <c r="A55" s="50">
        <v>1858</v>
      </c>
      <c r="B55" s="3">
        <v>17</v>
      </c>
      <c r="C55" s="3">
        <v>2.5</v>
      </c>
      <c r="D55" s="3">
        <v>85.6</v>
      </c>
      <c r="F55" s="25">
        <v>0.189</v>
      </c>
      <c r="G55" s="25">
        <v>0.028</v>
      </c>
      <c r="H55" s="25">
        <v>0.949</v>
      </c>
      <c r="J55" s="56">
        <v>15.15</v>
      </c>
      <c r="K55" s="50">
        <v>1858</v>
      </c>
      <c r="L55" s="25">
        <f t="shared" si="0"/>
        <v>7.061282367447595</v>
      </c>
      <c r="M55" s="25">
        <f t="shared" si="1"/>
        <v>1.0461159062885326</v>
      </c>
      <c r="N55" s="25">
        <f t="shared" si="3"/>
        <v>1.168994788151786</v>
      </c>
    </row>
    <row r="56" spans="1:14" ht="15">
      <c r="A56" s="50">
        <v>1859</v>
      </c>
      <c r="B56" s="3">
        <v>17.3</v>
      </c>
      <c r="C56" s="3">
        <v>2.65</v>
      </c>
      <c r="D56" s="3">
        <v>88.4</v>
      </c>
      <c r="F56" s="25">
        <v>0.188</v>
      </c>
      <c r="G56" s="25">
        <v>0.029</v>
      </c>
      <c r="H56" s="25">
        <v>0.963</v>
      </c>
      <c r="J56" s="56">
        <v>15.06</v>
      </c>
      <c r="K56" s="50">
        <v>1859</v>
      </c>
      <c r="L56" s="25">
        <f t="shared" si="0"/>
        <v>6.982194821208385</v>
      </c>
      <c r="M56" s="25">
        <f t="shared" si="1"/>
        <v>1.0770406905055487</v>
      </c>
      <c r="N56" s="25">
        <f t="shared" si="3"/>
        <v>1.1791932611859597</v>
      </c>
    </row>
    <row r="57" spans="1:14" ht="15">
      <c r="A57" s="50">
        <v>1860</v>
      </c>
      <c r="B57" s="3">
        <v>18</v>
      </c>
      <c r="C57" s="3">
        <v>2.8</v>
      </c>
      <c r="D57" s="3">
        <v>93.7</v>
      </c>
      <c r="F57" s="25">
        <v>0.196</v>
      </c>
      <c r="G57" s="25">
        <v>0.031</v>
      </c>
      <c r="H57" s="25">
        <v>1.022</v>
      </c>
      <c r="J57" s="56">
        <v>15.31</v>
      </c>
      <c r="K57" s="50">
        <v>1860</v>
      </c>
      <c r="L57" s="25">
        <f t="shared" si="0"/>
        <v>7.400147965474722</v>
      </c>
      <c r="M57" s="25">
        <f t="shared" si="1"/>
        <v>1.1704315659679407</v>
      </c>
      <c r="N57" s="25">
        <f t="shared" si="3"/>
        <v>1.272212962134825</v>
      </c>
    </row>
    <row r="58" spans="1:14" ht="15">
      <c r="A58" s="50">
        <v>1861</v>
      </c>
      <c r="B58" s="3">
        <v>16</v>
      </c>
      <c r="C58" s="3">
        <v>2.5</v>
      </c>
      <c r="D58" s="3">
        <v>98.4</v>
      </c>
      <c r="F58" s="25">
        <v>0.173</v>
      </c>
      <c r="G58" s="25">
        <v>0.027</v>
      </c>
      <c r="H58" s="25">
        <v>1.062</v>
      </c>
      <c r="J58" s="56">
        <v>14.92</v>
      </c>
      <c r="K58" s="50">
        <v>1861</v>
      </c>
      <c r="L58" s="25">
        <f t="shared" si="0"/>
        <v>6.3653760789149185</v>
      </c>
      <c r="M58" s="25">
        <f t="shared" si="1"/>
        <v>0.9934401972872995</v>
      </c>
      <c r="N58" s="25">
        <f t="shared" si="3"/>
        <v>1.2883298506370489</v>
      </c>
    </row>
    <row r="59" spans="1:14" ht="15">
      <c r="A59" s="50">
        <v>1862</v>
      </c>
      <c r="B59" s="3">
        <v>15.9</v>
      </c>
      <c r="C59" s="3">
        <v>2.5</v>
      </c>
      <c r="D59" s="3">
        <v>97.8</v>
      </c>
      <c r="F59" s="25">
        <v>0.173</v>
      </c>
      <c r="G59" s="25">
        <v>0.027</v>
      </c>
      <c r="H59" s="25">
        <v>1.064</v>
      </c>
      <c r="J59" s="56">
        <v>15.44</v>
      </c>
      <c r="K59" s="50">
        <v>1862</v>
      </c>
      <c r="L59" s="25">
        <f t="shared" si="0"/>
        <v>6.5872256473489506</v>
      </c>
      <c r="M59" s="25">
        <f t="shared" si="1"/>
        <v>1.0280641183723795</v>
      </c>
      <c r="N59" s="25">
        <f t="shared" si="3"/>
        <v>1.3357422208490193</v>
      </c>
    </row>
    <row r="60" spans="1:14" ht="15">
      <c r="A60" s="50">
        <v>1863</v>
      </c>
      <c r="B60" s="3">
        <v>15.5</v>
      </c>
      <c r="C60" s="3">
        <v>2.5</v>
      </c>
      <c r="D60" s="3">
        <v>102.4</v>
      </c>
      <c r="F60" s="25">
        <v>0.168</v>
      </c>
      <c r="G60" s="25">
        <v>0.027</v>
      </c>
      <c r="H60" s="25">
        <v>1.107</v>
      </c>
      <c r="J60" s="56">
        <v>15.73</v>
      </c>
      <c r="K60" s="50">
        <v>1863</v>
      </c>
      <c r="L60" s="25">
        <f t="shared" si="0"/>
        <v>6.516991368680641</v>
      </c>
      <c r="M60" s="25">
        <f t="shared" si="1"/>
        <v>1.0473736128236746</v>
      </c>
      <c r="N60" s="25">
        <f t="shared" si="3"/>
        <v>1.4158266186406914</v>
      </c>
    </row>
    <row r="61" spans="1:14" ht="15">
      <c r="A61" s="50">
        <v>1864</v>
      </c>
      <c r="B61" s="3">
        <v>16.2</v>
      </c>
      <c r="C61" s="3">
        <v>2.5</v>
      </c>
      <c r="D61" s="3">
        <v>103.3</v>
      </c>
      <c r="F61" s="25">
        <v>0.173</v>
      </c>
      <c r="G61" s="25">
        <v>0.027</v>
      </c>
      <c r="H61" s="25">
        <v>1.105</v>
      </c>
      <c r="J61" s="56">
        <v>14.11</v>
      </c>
      <c r="K61" s="50">
        <v>1864</v>
      </c>
      <c r="L61" s="25">
        <f t="shared" si="0"/>
        <v>6.019802712700368</v>
      </c>
      <c r="M61" s="25">
        <f t="shared" si="1"/>
        <v>0.9395067817509246</v>
      </c>
      <c r="N61" s="25">
        <f t="shared" si="3"/>
        <v>1.2677190643065641</v>
      </c>
    </row>
    <row r="62" spans="1:14" ht="15.75" thickBot="1">
      <c r="A62" s="50">
        <v>1865</v>
      </c>
      <c r="B62" s="3">
        <v>16.4</v>
      </c>
      <c r="C62" s="3">
        <v>2.5</v>
      </c>
      <c r="D62" s="3">
        <v>98.5</v>
      </c>
      <c r="F62" s="25">
        <v>0.17</v>
      </c>
      <c r="G62" s="25">
        <v>0.026</v>
      </c>
      <c r="H62" s="25">
        <v>1.022</v>
      </c>
      <c r="J62" s="56">
        <v>14.07</v>
      </c>
      <c r="K62" s="50">
        <v>1865</v>
      </c>
      <c r="L62" s="57">
        <f t="shared" si="0"/>
        <v>5.898643649815043</v>
      </c>
      <c r="M62" s="25">
        <f t="shared" si="1"/>
        <v>0.9021454993834771</v>
      </c>
      <c r="N62" s="25">
        <f t="shared" si="3"/>
        <v>1.1691728528567595</v>
      </c>
    </row>
    <row r="63" spans="1:14" ht="15">
      <c r="A63" s="50">
        <v>1866</v>
      </c>
      <c r="B63" s="3">
        <v>6.5</v>
      </c>
      <c r="C63" s="3">
        <v>2.5</v>
      </c>
      <c r="D63" s="3">
        <v>90.7</v>
      </c>
      <c r="F63" s="25">
        <v>6.208</v>
      </c>
      <c r="G63" s="25">
        <v>0.024</v>
      </c>
      <c r="H63" s="25">
        <v>0.866</v>
      </c>
      <c r="J63" s="56">
        <v>14.55</v>
      </c>
      <c r="K63" s="50">
        <v>1866</v>
      </c>
      <c r="L63" s="25">
        <f>F63*J63/16.3089</f>
        <v>5.538472858377941</v>
      </c>
      <c r="M63" s="25">
        <f t="shared" si="1"/>
        <v>0.8611590628853267</v>
      </c>
      <c r="N63" s="25">
        <f t="shared" si="3"/>
        <v>1.0245062566570995</v>
      </c>
    </row>
    <row r="64" spans="1:14" ht="15">
      <c r="A64" s="50">
        <v>1867</v>
      </c>
      <c r="B64" s="3">
        <v>6.45</v>
      </c>
      <c r="C64" s="3">
        <v>2.5</v>
      </c>
      <c r="D64" s="3">
        <v>95.6</v>
      </c>
      <c r="F64" s="25">
        <v>6.14</v>
      </c>
      <c r="G64" s="25">
        <v>0.024</v>
      </c>
      <c r="H64" s="25">
        <v>0.91</v>
      </c>
      <c r="J64" s="56">
        <v>16.07</v>
      </c>
      <c r="K64" s="50">
        <v>1867</v>
      </c>
      <c r="L64" s="25">
        <f aca="true" t="shared" si="4" ref="L64:L111">F64*J64/16.3089</f>
        <v>6.050058556984222</v>
      </c>
      <c r="M64" s="25">
        <f t="shared" si="1"/>
        <v>0.9511220715166461</v>
      </c>
      <c r="N64" s="25">
        <f t="shared" si="3"/>
        <v>1.1890250347592062</v>
      </c>
    </row>
    <row r="65" spans="1:14" ht="15">
      <c r="A65" s="50">
        <v>1868</v>
      </c>
      <c r="B65" s="3">
        <v>6.1</v>
      </c>
      <c r="C65" s="3">
        <v>2.41</v>
      </c>
      <c r="D65" s="3">
        <v>98.7</v>
      </c>
      <c r="F65" s="25">
        <v>6.088</v>
      </c>
      <c r="G65" s="25">
        <v>0.024</v>
      </c>
      <c r="H65" s="25">
        <v>0.985</v>
      </c>
      <c r="J65" s="56">
        <v>15.43</v>
      </c>
      <c r="K65" s="50">
        <v>1868</v>
      </c>
      <c r="L65" s="25">
        <f t="shared" si="4"/>
        <v>5.759912685711482</v>
      </c>
      <c r="M65" s="25">
        <f t="shared" si="1"/>
        <v>0.9132429099876694</v>
      </c>
      <c r="N65" s="25">
        <f t="shared" si="3"/>
        <v>1.2357649871126686</v>
      </c>
    </row>
    <row r="66" spans="1:14" ht="15">
      <c r="A66" s="50">
        <v>1869</v>
      </c>
      <c r="B66" s="3">
        <v>6.25</v>
      </c>
      <c r="C66" s="3">
        <v>2.15</v>
      </c>
      <c r="D66" s="3">
        <v>110.3</v>
      </c>
      <c r="F66" s="25">
        <v>5.812</v>
      </c>
      <c r="G66" s="25">
        <v>0.02</v>
      </c>
      <c r="H66" s="25">
        <v>1.026</v>
      </c>
      <c r="J66" s="56">
        <v>15.38</v>
      </c>
      <c r="K66" s="50">
        <v>1869</v>
      </c>
      <c r="L66" s="25">
        <f t="shared" si="4"/>
        <v>5.480968060384208</v>
      </c>
      <c r="M66" s="25">
        <f t="shared" si="1"/>
        <v>0.7585696670776819</v>
      </c>
      <c r="N66" s="25">
        <f t="shared" si="3"/>
        <v>1.2830318158534504</v>
      </c>
    </row>
    <row r="67" spans="1:14" ht="15">
      <c r="A67" s="50">
        <v>1870</v>
      </c>
      <c r="B67" s="3">
        <v>6.3</v>
      </c>
      <c r="C67" s="3">
        <v>2.41</v>
      </c>
      <c r="D67" s="3">
        <v>108.7</v>
      </c>
      <c r="F67" s="25">
        <v>5.689</v>
      </c>
      <c r="G67" s="25">
        <v>0.022</v>
      </c>
      <c r="H67" s="25">
        <v>0.982</v>
      </c>
      <c r="J67" s="56">
        <v>15.72</v>
      </c>
      <c r="K67" s="50">
        <v>1870</v>
      </c>
      <c r="L67" s="25">
        <f t="shared" si="4"/>
        <v>5.483575225796957</v>
      </c>
      <c r="M67" s="25">
        <f t="shared" si="1"/>
        <v>0.852872996300863</v>
      </c>
      <c r="N67" s="25">
        <f t="shared" si="3"/>
        <v>1.255156152176211</v>
      </c>
    </row>
    <row r="68" spans="1:14" ht="15">
      <c r="A68" s="50">
        <v>1871</v>
      </c>
      <c r="B68" s="3">
        <v>6.8</v>
      </c>
      <c r="C68" s="3">
        <v>2.43</v>
      </c>
      <c r="D68" s="3">
        <v>98.8</v>
      </c>
      <c r="F68" s="25">
        <v>6.576</v>
      </c>
      <c r="G68" s="25">
        <v>0.023</v>
      </c>
      <c r="H68" s="25">
        <v>0.955</v>
      </c>
      <c r="J68" s="56">
        <v>15.41</v>
      </c>
      <c r="K68" s="50">
        <v>1871</v>
      </c>
      <c r="L68" s="25">
        <f t="shared" si="4"/>
        <v>6.213549656935783</v>
      </c>
      <c r="M68" s="25">
        <f t="shared" si="1"/>
        <v>0.8740567200986437</v>
      </c>
      <c r="N68" s="25">
        <f t="shared" si="3"/>
        <v>1.1965744904015807</v>
      </c>
    </row>
    <row r="69" spans="1:14" ht="15">
      <c r="A69" s="50">
        <v>1872</v>
      </c>
      <c r="B69" s="3">
        <v>7.1</v>
      </c>
      <c r="C69" s="3">
        <v>2.5</v>
      </c>
      <c r="D69" s="3">
        <v>95.4</v>
      </c>
      <c r="F69" s="25">
        <v>7.05</v>
      </c>
      <c r="G69" s="25">
        <v>0.025</v>
      </c>
      <c r="H69" s="25">
        <v>0.947</v>
      </c>
      <c r="J69" s="56">
        <v>15.41</v>
      </c>
      <c r="K69" s="50">
        <v>1872</v>
      </c>
      <c r="L69" s="25">
        <f t="shared" si="4"/>
        <v>6.661424130382796</v>
      </c>
      <c r="M69" s="25">
        <f t="shared" si="1"/>
        <v>0.9500616522811345</v>
      </c>
      <c r="N69" s="25">
        <f t="shared" si="3"/>
        <v>1.186550829749002</v>
      </c>
    </row>
    <row r="70" spans="1:14" ht="15">
      <c r="A70" s="50">
        <v>1873</v>
      </c>
      <c r="B70" s="3">
        <v>7.15</v>
      </c>
      <c r="C70" s="3">
        <v>2.48</v>
      </c>
      <c r="D70" s="3">
        <v>93.8</v>
      </c>
      <c r="F70" s="25">
        <v>7.028</v>
      </c>
      <c r="G70" s="25">
        <v>0.024</v>
      </c>
      <c r="H70" s="25">
        <v>0.922</v>
      </c>
      <c r="J70" s="56">
        <v>15.36</v>
      </c>
      <c r="K70" s="50">
        <v>1873</v>
      </c>
      <c r="L70" s="25">
        <f t="shared" si="4"/>
        <v>6.619090190018945</v>
      </c>
      <c r="M70" s="25">
        <f t="shared" si="1"/>
        <v>0.9090998766954376</v>
      </c>
      <c r="N70" s="25">
        <f t="shared" si="3"/>
        <v>1.1514785875159568</v>
      </c>
    </row>
    <row r="71" spans="1:14" ht="15">
      <c r="A71" s="50">
        <v>1874</v>
      </c>
      <c r="B71" s="3">
        <v>7.5</v>
      </c>
      <c r="C71" s="3">
        <v>2.46</v>
      </c>
      <c r="D71" s="3">
        <v>85</v>
      </c>
      <c r="F71" s="25">
        <v>7.582</v>
      </c>
      <c r="G71" s="25">
        <v>0.025</v>
      </c>
      <c r="H71" s="25">
        <v>0.859</v>
      </c>
      <c r="J71" s="56">
        <v>15.33</v>
      </c>
      <c r="K71" s="50">
        <v>1874</v>
      </c>
      <c r="L71" s="25">
        <f t="shared" si="4"/>
        <v>7.126909846770781</v>
      </c>
      <c r="M71" s="25">
        <f t="shared" si="1"/>
        <v>0.9451294697903823</v>
      </c>
      <c r="N71" s="25">
        <f t="shared" si="3"/>
        <v>1.07070307100635</v>
      </c>
    </row>
    <row r="72" spans="1:14" ht="15">
      <c r="A72" s="50">
        <v>1875</v>
      </c>
      <c r="B72" s="3">
        <v>6.2</v>
      </c>
      <c r="C72" s="3">
        <v>2.45</v>
      </c>
      <c r="D72" s="3">
        <v>86</v>
      </c>
      <c r="F72" s="25">
        <v>6.2</v>
      </c>
      <c r="G72" s="25">
        <v>0.024</v>
      </c>
      <c r="H72" s="25">
        <v>0.86</v>
      </c>
      <c r="J72" s="56">
        <v>15.3</v>
      </c>
      <c r="K72" s="50">
        <v>1875</v>
      </c>
      <c r="L72" s="25">
        <f t="shared" si="4"/>
        <v>5.816456045472105</v>
      </c>
      <c r="M72" s="25">
        <f t="shared" si="1"/>
        <v>0.9055487053020962</v>
      </c>
      <c r="N72" s="25">
        <f t="shared" si="3"/>
        <v>1.0698517753620245</v>
      </c>
    </row>
    <row r="73" spans="1:14" ht="15">
      <c r="A73" s="50">
        <v>1876</v>
      </c>
      <c r="B73" s="3">
        <v>6.8</v>
      </c>
      <c r="C73" s="3">
        <v>2.55</v>
      </c>
      <c r="D73" s="3">
        <v>84.5</v>
      </c>
      <c r="F73" s="25">
        <v>6.392</v>
      </c>
      <c r="G73" s="25">
        <v>0.024</v>
      </c>
      <c r="H73" s="25">
        <v>0.794</v>
      </c>
      <c r="J73" s="56">
        <v>15</v>
      </c>
      <c r="K73" s="50">
        <v>1876</v>
      </c>
      <c r="L73" s="25">
        <f t="shared" si="4"/>
        <v>5.87899858359546</v>
      </c>
      <c r="M73" s="25">
        <f t="shared" si="1"/>
        <v>0.8877928483353883</v>
      </c>
      <c r="N73" s="25">
        <f t="shared" si="3"/>
        <v>0.9683792859524023</v>
      </c>
    </row>
    <row r="74" spans="1:14" ht="15">
      <c r="A74" s="50">
        <v>1877</v>
      </c>
      <c r="B74" s="3">
        <v>6.5</v>
      </c>
      <c r="C74" s="3">
        <v>2.75</v>
      </c>
      <c r="D74" s="3">
        <v>85.7</v>
      </c>
      <c r="F74" s="25">
        <v>5.102</v>
      </c>
      <c r="G74" s="25">
        <v>0.022</v>
      </c>
      <c r="H74" s="25">
        <v>0.673</v>
      </c>
      <c r="J74" s="56">
        <v>15.54</v>
      </c>
      <c r="K74" s="50">
        <v>1877</v>
      </c>
      <c r="L74" s="25">
        <f t="shared" si="4"/>
        <v>4.861460920111104</v>
      </c>
      <c r="M74" s="25">
        <f t="shared" si="1"/>
        <v>0.8431072749691737</v>
      </c>
      <c r="N74" s="25">
        <f t="shared" si="3"/>
        <v>0.8503540967078357</v>
      </c>
    </row>
    <row r="75" spans="1:14" ht="15">
      <c r="A75" s="50">
        <v>1878</v>
      </c>
      <c r="B75" s="3">
        <v>6.5</v>
      </c>
      <c r="C75" s="3">
        <v>2.9</v>
      </c>
      <c r="D75" s="3">
        <v>88.6</v>
      </c>
      <c r="F75" s="25">
        <v>4.211</v>
      </c>
      <c r="G75" s="25">
        <v>0.022</v>
      </c>
      <c r="H75" s="25">
        <v>0.666</v>
      </c>
      <c r="J75" s="56">
        <v>15.32</v>
      </c>
      <c r="K75" s="50">
        <v>1878</v>
      </c>
      <c r="L75" s="25">
        <f t="shared" si="4"/>
        <v>3.9556634720919255</v>
      </c>
      <c r="M75" s="25">
        <f t="shared" si="1"/>
        <v>0.8311713933415535</v>
      </c>
      <c r="N75" s="25">
        <f t="shared" si="3"/>
        <v>0.8295961427444731</v>
      </c>
    </row>
    <row r="76" spans="1:14" ht="15">
      <c r="A76" s="50">
        <v>1879</v>
      </c>
      <c r="B76" s="3">
        <v>7</v>
      </c>
      <c r="C76" s="3">
        <v>2.92</v>
      </c>
      <c r="D76" s="3">
        <v>83.1</v>
      </c>
      <c r="F76" s="25">
        <v>5.026</v>
      </c>
      <c r="G76" s="25">
        <v>0.021</v>
      </c>
      <c r="H76" s="25">
        <v>0.597</v>
      </c>
      <c r="J76" s="56">
        <v>15.32</v>
      </c>
      <c r="K76" s="50">
        <v>1879</v>
      </c>
      <c r="L76" s="25">
        <f t="shared" si="4"/>
        <v>4.721245454935648</v>
      </c>
      <c r="M76" s="25">
        <f t="shared" si="1"/>
        <v>0.7933908754623921</v>
      </c>
      <c r="N76" s="25">
        <f t="shared" si="3"/>
        <v>0.7436469928204961</v>
      </c>
    </row>
    <row r="77" spans="1:14" ht="15">
      <c r="A77" s="50">
        <v>1880</v>
      </c>
      <c r="B77" s="3">
        <v>6.18</v>
      </c>
      <c r="C77" s="3">
        <v>2.95</v>
      </c>
      <c r="D77" s="3">
        <v>82.35</v>
      </c>
      <c r="F77" s="25">
        <v>4.666</v>
      </c>
      <c r="G77" s="25">
        <v>0.022</v>
      </c>
      <c r="H77" s="25">
        <v>0.622</v>
      </c>
      <c r="J77" s="56">
        <v>14.17</v>
      </c>
      <c r="K77" s="50">
        <v>1880</v>
      </c>
      <c r="L77" s="25">
        <f t="shared" si="4"/>
        <v>4.054057600451287</v>
      </c>
      <c r="M77" s="25">
        <f t="shared" si="1"/>
        <v>0.7687792848335387</v>
      </c>
      <c r="N77" s="25">
        <f t="shared" si="3"/>
        <v>0.716628316353495</v>
      </c>
    </row>
    <row r="78" spans="1:14" ht="15">
      <c r="A78" s="50">
        <v>1881</v>
      </c>
      <c r="B78" s="3">
        <v>7.2</v>
      </c>
      <c r="C78" s="3">
        <v>2.38</v>
      </c>
      <c r="D78" s="3">
        <v>97.5</v>
      </c>
      <c r="F78" s="25">
        <v>5.515</v>
      </c>
      <c r="G78" s="25">
        <v>0.018</v>
      </c>
      <c r="H78" s="25">
        <v>0.747</v>
      </c>
      <c r="J78" s="56">
        <v>17.49</v>
      </c>
      <c r="K78" s="50">
        <v>1881</v>
      </c>
      <c r="L78" s="25">
        <f t="shared" si="4"/>
        <v>5.914399499659694</v>
      </c>
      <c r="M78" s="25">
        <f aca="true" t="shared" si="5" ref="M78:M86">G78*J78/0.4055</f>
        <v>0.776374845869297</v>
      </c>
      <c r="N78" s="25">
        <f t="shared" si="3"/>
        <v>1.0622925627495141</v>
      </c>
    </row>
    <row r="79" spans="1:14" ht="15">
      <c r="A79" s="50">
        <v>1882</v>
      </c>
      <c r="B79" s="3">
        <v>7.15</v>
      </c>
      <c r="C79" s="3">
        <v>2.15</v>
      </c>
      <c r="D79" s="3">
        <v>95.4</v>
      </c>
      <c r="F79" s="25">
        <v>5.262</v>
      </c>
      <c r="G79" s="25">
        <v>0.016</v>
      </c>
      <c r="H79" s="25">
        <v>0.702</v>
      </c>
      <c r="J79" s="56">
        <v>17.93</v>
      </c>
      <c r="K79" s="50">
        <v>1882</v>
      </c>
      <c r="L79" s="25">
        <f t="shared" si="4"/>
        <v>5.785041296470024</v>
      </c>
      <c r="M79" s="25">
        <f t="shared" si="5"/>
        <v>0.7074722564734895</v>
      </c>
      <c r="N79" s="25">
        <f t="shared" si="3"/>
        <v>1.023413476001919</v>
      </c>
    </row>
    <row r="80" spans="1:14" ht="15">
      <c r="A80" s="50">
        <v>1883</v>
      </c>
      <c r="B80" s="3">
        <v>6.8</v>
      </c>
      <c r="C80" s="3">
        <v>2.05</v>
      </c>
      <c r="D80" s="3">
        <v>98.9</v>
      </c>
      <c r="F80" s="25">
        <v>4.903</v>
      </c>
      <c r="G80" s="25">
        <v>0.015</v>
      </c>
      <c r="H80" s="25">
        <v>0.713</v>
      </c>
      <c r="J80" s="56">
        <v>18.03</v>
      </c>
      <c r="K80" s="50">
        <v>1883</v>
      </c>
      <c r="L80" s="25">
        <f t="shared" si="4"/>
        <v>5.420420138697275</v>
      </c>
      <c r="M80" s="25">
        <f t="shared" si="5"/>
        <v>0.6669543773119606</v>
      </c>
      <c r="N80" s="25">
        <f t="shared" si="3"/>
        <v>1.045247135922725</v>
      </c>
    </row>
    <row r="81" spans="1:14" ht="15">
      <c r="A81" s="50">
        <v>1884</v>
      </c>
      <c r="B81" s="3">
        <v>6.94</v>
      </c>
      <c r="C81" s="3">
        <v>2.1</v>
      </c>
      <c r="D81" s="3">
        <v>100.5</v>
      </c>
      <c r="F81" s="25">
        <v>5.129</v>
      </c>
      <c r="G81" s="25">
        <v>0.016</v>
      </c>
      <c r="H81" s="25">
        <v>0.743</v>
      </c>
      <c r="J81" s="56">
        <v>18.27</v>
      </c>
      <c r="K81" s="50">
        <v>1884</v>
      </c>
      <c r="L81" s="25">
        <f t="shared" si="4"/>
        <v>5.745748027150819</v>
      </c>
      <c r="M81" s="25">
        <f t="shared" si="5"/>
        <v>0.7208877928483354</v>
      </c>
      <c r="N81" s="25">
        <f t="shared" si="3"/>
        <v>1.1037255364300873</v>
      </c>
    </row>
    <row r="82" spans="1:14" ht="15">
      <c r="A82" s="50">
        <v>1885</v>
      </c>
      <c r="B82" s="3">
        <v>6.5</v>
      </c>
      <c r="C82" s="3">
        <v>2.08</v>
      </c>
      <c r="D82" s="3">
        <v>110.15</v>
      </c>
      <c r="F82" s="25">
        <v>4.641</v>
      </c>
      <c r="G82" s="25">
        <v>0.015</v>
      </c>
      <c r="H82" s="25">
        <v>0.786</v>
      </c>
      <c r="J82" s="56">
        <v>19.47</v>
      </c>
      <c r="K82" s="50">
        <v>1885</v>
      </c>
      <c r="L82" s="25">
        <f t="shared" si="4"/>
        <v>5.540549638540919</v>
      </c>
      <c r="M82" s="25">
        <f t="shared" si="5"/>
        <v>0.7202219482120837</v>
      </c>
      <c r="N82" s="25">
        <f t="shared" si="3"/>
        <v>1.2442917659302863</v>
      </c>
    </row>
    <row r="83" spans="1:14" ht="15">
      <c r="A83" s="50">
        <v>1886</v>
      </c>
      <c r="B83" s="3">
        <v>6.25</v>
      </c>
      <c r="C83" s="3">
        <v>1.96</v>
      </c>
      <c r="D83" s="3">
        <v>108.6</v>
      </c>
      <c r="F83" s="25">
        <v>4.275</v>
      </c>
      <c r="G83" s="25">
        <v>0.013</v>
      </c>
      <c r="H83" s="25">
        <v>0.743</v>
      </c>
      <c r="J83" s="56">
        <v>20.47</v>
      </c>
      <c r="K83" s="50">
        <v>1886</v>
      </c>
      <c r="L83" s="25">
        <f t="shared" si="4"/>
        <v>5.365735886540478</v>
      </c>
      <c r="M83" s="25">
        <f t="shared" si="5"/>
        <v>0.6562515413070282</v>
      </c>
      <c r="N83" s="25">
        <f t="shared" si="3"/>
        <v>1.2366317312930424</v>
      </c>
    </row>
    <row r="84" spans="1:14" ht="15">
      <c r="A84" s="50">
        <v>1887</v>
      </c>
      <c r="B84" s="3">
        <v>6</v>
      </c>
      <c r="C84" s="3">
        <v>1.98</v>
      </c>
      <c r="D84" s="3">
        <v>110.5</v>
      </c>
      <c r="F84" s="25">
        <v>3.885</v>
      </c>
      <c r="G84" s="25">
        <v>0.013</v>
      </c>
      <c r="H84" s="25">
        <v>0.715</v>
      </c>
      <c r="J84" s="56">
        <v>20.71</v>
      </c>
      <c r="K84" s="50">
        <v>1887</v>
      </c>
      <c r="L84" s="25">
        <f t="shared" si="4"/>
        <v>4.933401394330702</v>
      </c>
      <c r="M84" s="25">
        <f t="shared" si="5"/>
        <v>0.6639457459926017</v>
      </c>
      <c r="N84" s="25">
        <f t="shared" si="3"/>
        <v>1.2039816568961452</v>
      </c>
    </row>
    <row r="85" spans="1:14" ht="15">
      <c r="A85" s="50">
        <v>1888</v>
      </c>
      <c r="B85" s="3">
        <v>5.9</v>
      </c>
      <c r="C85" s="3">
        <v>1.97</v>
      </c>
      <c r="D85" s="3">
        <v>107.66</v>
      </c>
      <c r="F85" s="25">
        <v>4.071</v>
      </c>
      <c r="G85" s="25">
        <v>0.014</v>
      </c>
      <c r="H85" s="25">
        <v>0.743</v>
      </c>
      <c r="J85" s="56">
        <v>20.29</v>
      </c>
      <c r="K85" s="50">
        <v>1888</v>
      </c>
      <c r="L85" s="25">
        <f t="shared" si="4"/>
        <v>5.064755440281073</v>
      </c>
      <c r="M85" s="25">
        <f t="shared" si="5"/>
        <v>0.7005178791615289</v>
      </c>
      <c r="N85" s="25">
        <f t="shared" si="3"/>
        <v>1.2257575880769824</v>
      </c>
    </row>
    <row r="86" spans="1:14" ht="15.75" thickBot="1">
      <c r="A86" s="50">
        <v>1889</v>
      </c>
      <c r="B86" s="3">
        <v>6.1</v>
      </c>
      <c r="C86" s="3">
        <v>2.03</v>
      </c>
      <c r="D86" s="3">
        <v>102.3</v>
      </c>
      <c r="F86" s="25">
        <v>4.666</v>
      </c>
      <c r="G86" s="25">
        <v>0.016</v>
      </c>
      <c r="H86" s="25">
        <v>0.783</v>
      </c>
      <c r="J86" s="56">
        <v>21.04</v>
      </c>
      <c r="K86" s="50">
        <v>1889</v>
      </c>
      <c r="L86" s="25">
        <f t="shared" si="4"/>
        <v>6.019574588108333</v>
      </c>
      <c r="M86" s="35">
        <f t="shared" si="5"/>
        <v>0.8301849568434031</v>
      </c>
      <c r="N86" s="25">
        <f t="shared" si="3"/>
        <v>1.3394954020278236</v>
      </c>
    </row>
    <row r="87" spans="1:14" ht="15">
      <c r="A87" s="50">
        <v>1890</v>
      </c>
      <c r="B87" s="3">
        <v>6</v>
      </c>
      <c r="C87" s="3">
        <v>52.3</v>
      </c>
      <c r="D87" s="3">
        <v>108.6</v>
      </c>
      <c r="F87" s="25">
        <v>5.058</v>
      </c>
      <c r="G87" s="25">
        <v>0.441</v>
      </c>
      <c r="H87" s="25">
        <v>0.807</v>
      </c>
      <c r="J87" s="56">
        <v>19.81</v>
      </c>
      <c r="K87" s="50">
        <v>1890</v>
      </c>
      <c r="L87" s="25">
        <f t="shared" si="4"/>
        <v>6.143822084873902</v>
      </c>
      <c r="M87" s="25">
        <f>G87*J87/16.3809</f>
        <v>0.5333168507224878</v>
      </c>
      <c r="N87" s="25">
        <f t="shared" si="3"/>
        <v>1.2998455146395207</v>
      </c>
    </row>
    <row r="88" spans="1:14" ht="15">
      <c r="A88" s="50">
        <v>1891</v>
      </c>
      <c r="B88" s="3">
        <v>5.45</v>
      </c>
      <c r="C88" s="3">
        <v>51.1</v>
      </c>
      <c r="D88" s="3">
        <v>107.2</v>
      </c>
      <c r="F88" s="25">
        <v>4.224</v>
      </c>
      <c r="G88" s="25">
        <v>0.396</v>
      </c>
      <c r="H88" s="25">
        <v>0.831</v>
      </c>
      <c r="J88" s="56">
        <v>23.23</v>
      </c>
      <c r="K88" s="50">
        <v>1891</v>
      </c>
      <c r="L88" s="25">
        <f t="shared" si="4"/>
        <v>6.0165627356841975</v>
      </c>
      <c r="M88" s="25">
        <f aca="true" t="shared" si="6" ref="M88:M111">G88*J88/16.3809</f>
        <v>0.5615735399153893</v>
      </c>
      <c r="N88" s="25">
        <f t="shared" si="3"/>
        <v>1.5695818325216078</v>
      </c>
    </row>
    <row r="89" spans="1:14" ht="15">
      <c r="A89" s="50">
        <v>1892</v>
      </c>
      <c r="B89" s="3">
        <v>5.5</v>
      </c>
      <c r="C89" s="3">
        <v>47.8</v>
      </c>
      <c r="D89" s="3">
        <v>110.3</v>
      </c>
      <c r="F89" s="25">
        <v>3.954</v>
      </c>
      <c r="G89" s="25">
        <v>0.344</v>
      </c>
      <c r="H89" s="25">
        <v>0.793</v>
      </c>
      <c r="J89" s="56">
        <v>23.64</v>
      </c>
      <c r="K89" s="50">
        <v>1892</v>
      </c>
      <c r="L89" s="25">
        <f t="shared" si="4"/>
        <v>5.731383477733017</v>
      </c>
      <c r="M89" s="25">
        <f t="shared" si="6"/>
        <v>0.4964415874585645</v>
      </c>
      <c r="N89" s="25">
        <f t="shared" si="3"/>
        <v>1.5242436315442844</v>
      </c>
    </row>
    <row r="90" spans="1:14" ht="15">
      <c r="A90" s="50">
        <v>1893</v>
      </c>
      <c r="B90" s="3">
        <v>6.4</v>
      </c>
      <c r="C90" s="3">
        <v>48.7</v>
      </c>
      <c r="D90" s="3">
        <v>112.6</v>
      </c>
      <c r="F90" s="25">
        <v>4.851</v>
      </c>
      <c r="G90" s="25">
        <v>0.369</v>
      </c>
      <c r="H90" s="25">
        <v>0.854</v>
      </c>
      <c r="J90" s="56">
        <v>23.22</v>
      </c>
      <c r="K90" s="50">
        <v>1893</v>
      </c>
      <c r="L90" s="25">
        <f t="shared" si="4"/>
        <v>6.906671817228629</v>
      </c>
      <c r="M90" s="25">
        <f t="shared" si="6"/>
        <v>0.5230591725729355</v>
      </c>
      <c r="N90" s="25">
        <f t="shared" si="3"/>
        <v>1.6123295579279449</v>
      </c>
    </row>
    <row r="91" spans="1:14" ht="15">
      <c r="A91" s="50">
        <v>1894</v>
      </c>
      <c r="B91" s="3">
        <v>6</v>
      </c>
      <c r="C91" s="3">
        <v>53.1</v>
      </c>
      <c r="D91" s="3">
        <v>107.4</v>
      </c>
      <c r="F91" s="25">
        <v>4.668</v>
      </c>
      <c r="G91" s="25">
        <v>0.413</v>
      </c>
      <c r="H91" s="25">
        <v>0.836</v>
      </c>
      <c r="J91" s="56">
        <v>23.01</v>
      </c>
      <c r="K91" s="50">
        <v>1894</v>
      </c>
      <c r="L91" s="25">
        <f t="shared" si="4"/>
        <v>6.5860162242701845</v>
      </c>
      <c r="M91" s="25">
        <f t="shared" si="6"/>
        <v>0.5801347911286926</v>
      </c>
      <c r="N91" s="25">
        <f t="shared" si="3"/>
        <v>1.5640715836375612</v>
      </c>
    </row>
    <row r="92" spans="1:14" ht="15">
      <c r="A92" s="50">
        <v>1895</v>
      </c>
      <c r="B92" s="3">
        <v>6.16</v>
      </c>
      <c r="C92" s="3">
        <v>51.9</v>
      </c>
      <c r="D92" s="3">
        <v>103.5</v>
      </c>
      <c r="F92" s="25">
        <v>4.768</v>
      </c>
      <c r="G92" s="25">
        <v>0.402</v>
      </c>
      <c r="H92" s="25">
        <v>0.801</v>
      </c>
      <c r="J92" s="56">
        <v>23</v>
      </c>
      <c r="K92" s="50">
        <v>1895</v>
      </c>
      <c r="L92" s="25">
        <f t="shared" si="4"/>
        <v>6.724181275254615</v>
      </c>
      <c r="M92" s="25">
        <f t="shared" si="6"/>
        <v>0.5644378514001063</v>
      </c>
      <c r="N92" s="25">
        <f t="shared" si="3"/>
        <v>1.4979388400588671</v>
      </c>
    </row>
    <row r="93" spans="1:14" ht="15">
      <c r="A93" s="50">
        <v>1896</v>
      </c>
      <c r="B93" s="3">
        <v>6.55</v>
      </c>
      <c r="C93" s="3">
        <v>49.9</v>
      </c>
      <c r="D93" s="3">
        <v>98.5</v>
      </c>
      <c r="F93" s="25">
        <v>5.07</v>
      </c>
      <c r="G93" s="25">
        <v>0.386</v>
      </c>
      <c r="H93" s="25">
        <v>0.762</v>
      </c>
      <c r="J93" s="56">
        <v>23.26</v>
      </c>
      <c r="K93" s="50">
        <v>1896</v>
      </c>
      <c r="L93" s="25">
        <f t="shared" si="4"/>
        <v>7.230910729724261</v>
      </c>
      <c r="M93" s="25">
        <f t="shared" si="6"/>
        <v>0.5480993107826798</v>
      </c>
      <c r="N93" s="25">
        <f t="shared" si="3"/>
        <v>1.441114245989479</v>
      </c>
    </row>
    <row r="94" spans="1:14" ht="15">
      <c r="A94" s="50">
        <v>1897</v>
      </c>
      <c r="B94" s="3">
        <v>6.55</v>
      </c>
      <c r="C94" s="3">
        <v>50.5</v>
      </c>
      <c r="D94" s="3">
        <v>97.5</v>
      </c>
      <c r="F94" s="25">
        <v>5.07</v>
      </c>
      <c r="G94" s="25">
        <v>0.391</v>
      </c>
      <c r="H94" s="25">
        <v>0.755</v>
      </c>
      <c r="J94" s="56">
        <v>23.26</v>
      </c>
      <c r="K94" s="50">
        <v>1897</v>
      </c>
      <c r="L94" s="25">
        <f t="shared" si="4"/>
        <v>7.230910729724261</v>
      </c>
      <c r="M94" s="25">
        <f t="shared" si="6"/>
        <v>0.5551990427876369</v>
      </c>
      <c r="N94" s="25">
        <f t="shared" si="3"/>
        <v>1.4278756636772396</v>
      </c>
    </row>
    <row r="95" spans="1:14" ht="15">
      <c r="A95" s="50">
        <v>1898</v>
      </c>
      <c r="B95" s="3">
        <v>6</v>
      </c>
      <c r="C95" s="3">
        <v>50.4</v>
      </c>
      <c r="D95" s="3">
        <v>93.25</v>
      </c>
      <c r="F95" s="25">
        <v>4.644</v>
      </c>
      <c r="G95" s="25">
        <v>0.39</v>
      </c>
      <c r="H95" s="25">
        <v>0.722</v>
      </c>
      <c r="J95" s="56">
        <v>23.26</v>
      </c>
      <c r="K95" s="50">
        <v>1898</v>
      </c>
      <c r="L95" s="25">
        <f t="shared" si="4"/>
        <v>6.623343082611336</v>
      </c>
      <c r="M95" s="25">
        <f t="shared" si="6"/>
        <v>0.5537790963866455</v>
      </c>
      <c r="N95" s="25">
        <f t="shared" si="3"/>
        <v>1.3654652042052542</v>
      </c>
    </row>
    <row r="96" spans="1:14" ht="15">
      <c r="A96" s="50">
        <v>1899</v>
      </c>
      <c r="B96" s="3">
        <v>5.5</v>
      </c>
      <c r="C96" s="3">
        <v>50.3</v>
      </c>
      <c r="D96" s="3">
        <v>92.6</v>
      </c>
      <c r="F96" s="25">
        <v>4.257</v>
      </c>
      <c r="G96" s="25">
        <v>0.389</v>
      </c>
      <c r="H96" s="25">
        <v>0.717</v>
      </c>
      <c r="J96" s="56">
        <v>23.26</v>
      </c>
      <c r="K96" s="50">
        <v>1899</v>
      </c>
      <c r="L96" s="25">
        <f t="shared" si="4"/>
        <v>6.071397825727057</v>
      </c>
      <c r="M96" s="25">
        <f t="shared" si="6"/>
        <v>0.552359149985654</v>
      </c>
      <c r="N96" s="25">
        <f t="shared" si="3"/>
        <v>1.3560090739822261</v>
      </c>
    </row>
    <row r="97" spans="1:14" ht="15">
      <c r="A97" s="50">
        <v>1900</v>
      </c>
      <c r="B97" s="3">
        <v>5.25</v>
      </c>
      <c r="C97" s="3">
        <v>49.8</v>
      </c>
      <c r="D97" s="3">
        <v>95.8</v>
      </c>
      <c r="F97" s="25">
        <v>4.063</v>
      </c>
      <c r="G97" s="25">
        <v>0.385</v>
      </c>
      <c r="H97" s="25">
        <v>0.741</v>
      </c>
      <c r="J97" s="56">
        <v>23.26</v>
      </c>
      <c r="K97" s="50">
        <v>1900</v>
      </c>
      <c r="L97" s="25">
        <f t="shared" si="4"/>
        <v>5.794712089717883</v>
      </c>
      <c r="M97" s="25">
        <f t="shared" si="6"/>
        <v>0.5466793643816885</v>
      </c>
      <c r="N97" s="25">
        <f t="shared" si="3"/>
        <v>1.4013984990527608</v>
      </c>
    </row>
    <row r="98" spans="1:14" ht="15">
      <c r="A98" s="50">
        <v>1901</v>
      </c>
      <c r="B98" s="3">
        <v>4.93</v>
      </c>
      <c r="C98" s="3">
        <v>49.4</v>
      </c>
      <c r="D98" s="3">
        <v>97.9</v>
      </c>
      <c r="F98" s="25">
        <v>3.816</v>
      </c>
      <c r="G98" s="25">
        <v>0.382</v>
      </c>
      <c r="H98" s="25">
        <v>0.758</v>
      </c>
      <c r="J98" s="56">
        <v>23.26</v>
      </c>
      <c r="K98" s="50">
        <v>1901</v>
      </c>
      <c r="L98" s="25">
        <f t="shared" si="4"/>
        <v>5.442436951603112</v>
      </c>
      <c r="M98" s="25">
        <f t="shared" si="6"/>
        <v>0.5424195251787143</v>
      </c>
      <c r="N98" s="25">
        <f t="shared" si="3"/>
        <v>1.4335493418110563</v>
      </c>
    </row>
    <row r="99" spans="1:14" ht="15">
      <c r="A99" s="50">
        <v>1902</v>
      </c>
      <c r="B99" s="3">
        <v>4.8</v>
      </c>
      <c r="C99" s="3">
        <v>50.5</v>
      </c>
      <c r="D99" s="3">
        <v>96.3</v>
      </c>
      <c r="F99" s="25">
        <v>3.715</v>
      </c>
      <c r="G99" s="25">
        <v>0.391</v>
      </c>
      <c r="H99" s="25">
        <v>0.745</v>
      </c>
      <c r="J99" s="56">
        <v>23.26</v>
      </c>
      <c r="K99" s="50">
        <v>1902</v>
      </c>
      <c r="L99" s="25">
        <f t="shared" si="4"/>
        <v>5.298389223062254</v>
      </c>
      <c r="M99" s="25">
        <f t="shared" si="6"/>
        <v>0.5551990427876369</v>
      </c>
      <c r="N99" s="25">
        <f t="shared" si="3"/>
        <v>1.4089634032311835</v>
      </c>
    </row>
    <row r="100" spans="1:14" ht="15">
      <c r="A100" s="50">
        <v>1903</v>
      </c>
      <c r="B100" s="3">
        <v>5.1</v>
      </c>
      <c r="C100" s="3">
        <v>54.7</v>
      </c>
      <c r="D100" s="3">
        <v>94.6</v>
      </c>
      <c r="F100" s="25">
        <v>3.947</v>
      </c>
      <c r="G100" s="25">
        <v>0.423</v>
      </c>
      <c r="H100" s="25">
        <v>0.732</v>
      </c>
      <c r="J100" s="56">
        <v>23.26</v>
      </c>
      <c r="K100" s="50">
        <v>1903</v>
      </c>
      <c r="L100" s="25">
        <f t="shared" si="4"/>
        <v>5.629271134166007</v>
      </c>
      <c r="M100" s="25">
        <f t="shared" si="6"/>
        <v>0.6006373276193616</v>
      </c>
      <c r="N100" s="25">
        <f t="shared" si="3"/>
        <v>1.3843774646513105</v>
      </c>
    </row>
    <row r="101" spans="1:14" ht="15">
      <c r="A101" s="50">
        <v>1904</v>
      </c>
      <c r="B101" s="3">
        <v>5</v>
      </c>
      <c r="C101" s="3">
        <v>54.1</v>
      </c>
      <c r="D101" s="3">
        <v>98.52</v>
      </c>
      <c r="F101" s="25">
        <v>3.87</v>
      </c>
      <c r="G101" s="25">
        <v>0.419</v>
      </c>
      <c r="H101" s="25">
        <v>0.763</v>
      </c>
      <c r="J101" s="56">
        <v>23.26</v>
      </c>
      <c r="K101" s="50">
        <v>1904</v>
      </c>
      <c r="L101" s="25">
        <f t="shared" si="4"/>
        <v>5.519452568842779</v>
      </c>
      <c r="M101" s="25">
        <f t="shared" si="6"/>
        <v>0.594957542015396</v>
      </c>
      <c r="N101" s="25">
        <f t="shared" si="3"/>
        <v>1.4430054720340844</v>
      </c>
    </row>
    <row r="102" spans="1:14" ht="15">
      <c r="A102" s="50">
        <v>1905</v>
      </c>
      <c r="B102" s="3">
        <v>5.15</v>
      </c>
      <c r="C102" s="3">
        <v>58.9</v>
      </c>
      <c r="D102" s="3">
        <v>96.5</v>
      </c>
      <c r="F102" s="25">
        <v>3.986</v>
      </c>
      <c r="G102" s="25">
        <v>0.456</v>
      </c>
      <c r="H102" s="25">
        <v>0.75</v>
      </c>
      <c r="J102" s="56">
        <v>23.26</v>
      </c>
      <c r="K102" s="50">
        <v>1905</v>
      </c>
      <c r="L102" s="25">
        <f t="shared" si="4"/>
        <v>5.684893524394656</v>
      </c>
      <c r="M102" s="25">
        <f t="shared" si="6"/>
        <v>0.6474955588520778</v>
      </c>
      <c r="N102" s="25">
        <f t="shared" si="3"/>
        <v>1.4184195334542113</v>
      </c>
    </row>
    <row r="103" spans="1:14" ht="15">
      <c r="A103" s="50">
        <v>1906</v>
      </c>
      <c r="B103" s="3">
        <v>5.1</v>
      </c>
      <c r="C103" s="3">
        <v>65.4</v>
      </c>
      <c r="D103" s="3">
        <v>99.25</v>
      </c>
      <c r="F103" s="25">
        <v>3.947</v>
      </c>
      <c r="G103" s="25">
        <v>0.507</v>
      </c>
      <c r="H103" s="25">
        <v>0.768</v>
      </c>
      <c r="J103" s="56">
        <v>23.26</v>
      </c>
      <c r="K103" s="50">
        <v>1906</v>
      </c>
      <c r="L103" s="25">
        <f t="shared" si="4"/>
        <v>5.629271134166007</v>
      </c>
      <c r="M103" s="25">
        <f t="shared" si="6"/>
        <v>0.7199128253026391</v>
      </c>
      <c r="N103" s="25">
        <f t="shared" si="3"/>
        <v>1.4524616022571126</v>
      </c>
    </row>
    <row r="104" spans="1:14" ht="15">
      <c r="A104" s="50">
        <v>1907</v>
      </c>
      <c r="B104" s="3">
        <v>4.9</v>
      </c>
      <c r="C104" s="3">
        <v>68.2</v>
      </c>
      <c r="D104" s="3">
        <v>100.3</v>
      </c>
      <c r="F104" s="25">
        <v>3.793</v>
      </c>
      <c r="G104" s="25">
        <v>0.528</v>
      </c>
      <c r="H104" s="25">
        <v>0.776</v>
      </c>
      <c r="J104" s="56">
        <v>23.26</v>
      </c>
      <c r="K104" s="50">
        <v>1907</v>
      </c>
      <c r="L104" s="25">
        <f t="shared" si="4"/>
        <v>5.4096340035195505</v>
      </c>
      <c r="M104" s="25">
        <f t="shared" si="6"/>
        <v>0.7497316997234584</v>
      </c>
      <c r="N104" s="25">
        <f aca="true" t="shared" si="7" ref="N104:N111">H104*J104/12.2989</f>
        <v>1.4675914106139576</v>
      </c>
    </row>
    <row r="105" spans="1:14" ht="15">
      <c r="A105" s="50">
        <v>1908</v>
      </c>
      <c r="B105" s="3">
        <v>4.9</v>
      </c>
      <c r="C105" s="3">
        <v>70.1</v>
      </c>
      <c r="D105" s="3">
        <v>102.6</v>
      </c>
      <c r="F105" s="25">
        <v>3.793</v>
      </c>
      <c r="G105" s="25">
        <v>0.543</v>
      </c>
      <c r="H105" s="25">
        <v>0.794</v>
      </c>
      <c r="J105" s="56">
        <v>23.26</v>
      </c>
      <c r="K105" s="50">
        <v>1908</v>
      </c>
      <c r="L105" s="25">
        <f t="shared" si="4"/>
        <v>5.4096340035195505</v>
      </c>
      <c r="M105" s="25">
        <f t="shared" si="6"/>
        <v>0.7710308957383294</v>
      </c>
      <c r="N105" s="25">
        <f t="shared" si="7"/>
        <v>1.5016334794168584</v>
      </c>
    </row>
    <row r="106" spans="1:14" ht="15">
      <c r="A106" s="50">
        <v>1909</v>
      </c>
      <c r="B106" s="3">
        <v>5.2</v>
      </c>
      <c r="C106" s="3">
        <v>61.45</v>
      </c>
      <c r="D106" s="3">
        <v>108.7</v>
      </c>
      <c r="F106" s="25">
        <v>4.025</v>
      </c>
      <c r="G106" s="25">
        <v>0.476</v>
      </c>
      <c r="H106" s="25">
        <v>0.841</v>
      </c>
      <c r="J106" s="56">
        <v>23.26</v>
      </c>
      <c r="K106" s="50">
        <v>1909</v>
      </c>
      <c r="L106" s="25">
        <f t="shared" si="4"/>
        <v>5.7405159146233045</v>
      </c>
      <c r="M106" s="25">
        <f t="shared" si="6"/>
        <v>0.6758944868719057</v>
      </c>
      <c r="N106" s="25">
        <f t="shared" si="7"/>
        <v>1.5905211035133224</v>
      </c>
    </row>
    <row r="107" spans="1:14" ht="15">
      <c r="A107" s="50">
        <v>1910</v>
      </c>
      <c r="B107" s="3">
        <v>5.35</v>
      </c>
      <c r="C107" s="3">
        <v>62.2</v>
      </c>
      <c r="D107" s="3">
        <v>106.5</v>
      </c>
      <c r="F107" s="25">
        <v>4.141</v>
      </c>
      <c r="G107" s="25">
        <v>0.481</v>
      </c>
      <c r="H107" s="25">
        <v>0.824</v>
      </c>
      <c r="J107" s="56">
        <v>23.26</v>
      </c>
      <c r="K107" s="50">
        <v>1910</v>
      </c>
      <c r="L107" s="25">
        <f t="shared" si="4"/>
        <v>5.905956870175181</v>
      </c>
      <c r="M107" s="25">
        <f t="shared" si="6"/>
        <v>0.6829942188768626</v>
      </c>
      <c r="N107" s="25">
        <f t="shared" si="7"/>
        <v>1.5583702607550272</v>
      </c>
    </row>
    <row r="108" spans="1:14" ht="15">
      <c r="A108" s="50">
        <v>1911</v>
      </c>
      <c r="B108" s="3">
        <v>5.1</v>
      </c>
      <c r="C108" s="3">
        <v>57.5</v>
      </c>
      <c r="D108" s="3">
        <v>107.8</v>
      </c>
      <c r="F108" s="25">
        <v>3.947</v>
      </c>
      <c r="G108" s="25">
        <v>0.445</v>
      </c>
      <c r="H108" s="25">
        <v>0.834</v>
      </c>
      <c r="J108" s="56">
        <v>23.26</v>
      </c>
      <c r="K108" s="50">
        <v>1911</v>
      </c>
      <c r="L108" s="25">
        <f t="shared" si="4"/>
        <v>5.629271134166007</v>
      </c>
      <c r="M108" s="25">
        <f t="shared" si="6"/>
        <v>0.6318761484411725</v>
      </c>
      <c r="N108" s="25">
        <f t="shared" si="7"/>
        <v>1.577282521201083</v>
      </c>
    </row>
    <row r="109" spans="1:14" ht="15">
      <c r="A109" s="50">
        <v>1912</v>
      </c>
      <c r="B109" s="3">
        <v>4.96</v>
      </c>
      <c r="C109" s="3">
        <v>58.6</v>
      </c>
      <c r="D109" s="3">
        <v>116.4</v>
      </c>
      <c r="F109" s="25">
        <v>3.839</v>
      </c>
      <c r="G109" s="25">
        <v>0.454</v>
      </c>
      <c r="H109" s="25">
        <v>0.901</v>
      </c>
      <c r="J109" s="56">
        <v>23.26</v>
      </c>
      <c r="K109" s="50">
        <v>1912</v>
      </c>
      <c r="L109" s="25">
        <f t="shared" si="4"/>
        <v>5.475239899686674</v>
      </c>
      <c r="M109" s="25">
        <f t="shared" si="6"/>
        <v>0.6446556660500949</v>
      </c>
      <c r="N109" s="25">
        <f t="shared" si="7"/>
        <v>1.7039946661896594</v>
      </c>
    </row>
    <row r="110" spans="1:14" ht="15">
      <c r="A110" s="50">
        <v>1913</v>
      </c>
      <c r="B110" s="3">
        <v>5.15</v>
      </c>
      <c r="C110" s="3">
        <v>56.25</v>
      </c>
      <c r="D110" s="3">
        <v>120.5</v>
      </c>
      <c r="F110" s="25">
        <v>3.986</v>
      </c>
      <c r="G110" s="25">
        <v>0.435</v>
      </c>
      <c r="H110" s="25">
        <v>0.933</v>
      </c>
      <c r="J110" s="56">
        <v>23.26</v>
      </c>
      <c r="K110" s="50">
        <v>1913</v>
      </c>
      <c r="L110" s="25">
        <f t="shared" si="4"/>
        <v>5.684893524394656</v>
      </c>
      <c r="M110" s="25">
        <f t="shared" si="6"/>
        <v>0.6176766844312583</v>
      </c>
      <c r="N110" s="25">
        <f t="shared" si="7"/>
        <v>1.7645138996170393</v>
      </c>
    </row>
    <row r="111" spans="1:14" ht="15">
      <c r="A111" s="51">
        <v>1914</v>
      </c>
      <c r="B111" s="3">
        <v>5.5</v>
      </c>
      <c r="C111" s="3">
        <v>70.44</v>
      </c>
      <c r="D111" s="3">
        <v>129.75</v>
      </c>
      <c r="F111" s="25">
        <v>4.257</v>
      </c>
      <c r="G111" s="25">
        <v>0.545</v>
      </c>
      <c r="H111" s="25">
        <v>1.004</v>
      </c>
      <c r="J111" s="56">
        <v>23.26</v>
      </c>
      <c r="K111" s="51">
        <v>1914</v>
      </c>
      <c r="L111" s="25">
        <f t="shared" si="4"/>
        <v>6.071397825727057</v>
      </c>
      <c r="M111" s="25">
        <f t="shared" si="6"/>
        <v>0.7738707885403123</v>
      </c>
      <c r="N111" s="25">
        <f t="shared" si="7"/>
        <v>1.8987909487840375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pane ySplit="8080" topLeftCell="BM105" activePane="topLeft" state="split"/>
      <selection pane="topLeft" activeCell="M20" sqref="M20"/>
      <selection pane="bottomLeft" activeCell="K112" sqref="K112"/>
    </sheetView>
  </sheetViews>
  <sheetFormatPr defaultColWidth="11.421875" defaultRowHeight="12.75"/>
  <cols>
    <col min="1" max="4" width="8.8515625" style="3" customWidth="1"/>
    <col min="5" max="6" width="8.8515625" style="25" customWidth="1"/>
    <col min="7" max="9" width="8.8515625" style="3" customWidth="1"/>
    <col min="10" max="10" width="9.8515625" style="3" customWidth="1"/>
    <col min="11" max="11" width="9.28125" style="3" customWidth="1"/>
    <col min="12" max="16384" width="8.8515625" style="3" customWidth="1"/>
  </cols>
  <sheetData>
    <row r="1" spans="1:10" ht="15.75">
      <c r="A1" s="42" t="s">
        <v>41</v>
      </c>
      <c r="J1" s="3" t="s">
        <v>72</v>
      </c>
    </row>
    <row r="2" spans="1:10" ht="15">
      <c r="A2" s="3" t="s">
        <v>191</v>
      </c>
      <c r="J2" s="3" t="s">
        <v>76</v>
      </c>
    </row>
    <row r="4" ht="15">
      <c r="A4" s="3" t="s">
        <v>137</v>
      </c>
    </row>
    <row r="5" ht="15">
      <c r="A5" s="3" t="s">
        <v>74</v>
      </c>
    </row>
    <row r="7" spans="7:8" ht="15">
      <c r="G7"/>
      <c r="H7" s="11" t="s">
        <v>53</v>
      </c>
    </row>
    <row r="8" spans="7:11" ht="15">
      <c r="G8"/>
      <c r="H8" s="11" t="s">
        <v>54</v>
      </c>
      <c r="J8" s="31" t="s">
        <v>77</v>
      </c>
      <c r="K8" s="31"/>
    </row>
    <row r="9" spans="2:11" s="24" customFormat="1" ht="15">
      <c r="B9" s="24" t="s">
        <v>138</v>
      </c>
      <c r="C9" s="24" t="s">
        <v>140</v>
      </c>
      <c r="E9" s="28" t="s">
        <v>138</v>
      </c>
      <c r="F9" s="28" t="s">
        <v>140</v>
      </c>
      <c r="G9"/>
      <c r="H9" s="11" t="s">
        <v>55</v>
      </c>
      <c r="J9" s="28" t="s">
        <v>138</v>
      </c>
      <c r="K9" s="28" t="s">
        <v>140</v>
      </c>
    </row>
    <row r="10" spans="2:11" s="45" customFormat="1" ht="15">
      <c r="B10" s="45" t="s">
        <v>139</v>
      </c>
      <c r="C10" s="45" t="s">
        <v>139</v>
      </c>
      <c r="E10" s="43" t="s">
        <v>34</v>
      </c>
      <c r="F10" s="43" t="s">
        <v>34</v>
      </c>
      <c r="G10" s="46"/>
      <c r="H10" s="44" t="s">
        <v>56</v>
      </c>
      <c r="J10" s="45" t="s">
        <v>73</v>
      </c>
      <c r="K10" s="45" t="s">
        <v>73</v>
      </c>
    </row>
    <row r="11" spans="1:11" ht="15">
      <c r="A11" s="49">
        <v>1816</v>
      </c>
      <c r="B11" s="3">
        <v>42.75</v>
      </c>
      <c r="C11" s="3">
        <v>25.5</v>
      </c>
      <c r="E11" s="25">
        <v>0.257</v>
      </c>
      <c r="F11" s="25">
        <v>0.153</v>
      </c>
      <c r="G11" s="49">
        <v>1816</v>
      </c>
      <c r="H11" s="56">
        <v>15.3</v>
      </c>
      <c r="J11" s="25">
        <f>E11*$H11/0.576</f>
        <v>6.8265625000000005</v>
      </c>
      <c r="K11" s="25">
        <f>F11*$H11/0.576</f>
        <v>4.0640625</v>
      </c>
    </row>
    <row r="12" spans="1:11" ht="15">
      <c r="A12" s="50">
        <v>1817</v>
      </c>
      <c r="B12" s="3">
        <v>41.33</v>
      </c>
      <c r="C12" s="3">
        <v>19.5</v>
      </c>
      <c r="E12" s="25">
        <v>0.248</v>
      </c>
      <c r="F12" s="25">
        <v>0.117</v>
      </c>
      <c r="G12" s="50">
        <v>1817</v>
      </c>
      <c r="H12" s="56">
        <v>15.36</v>
      </c>
      <c r="J12" s="25">
        <f aca="true" t="shared" si="0" ref="J12:J44">E12*$H12/0.576</f>
        <v>6.613333333333333</v>
      </c>
      <c r="K12" s="25">
        <f aca="true" t="shared" si="1" ref="K12:K44">F12*$H12/0.576</f>
        <v>3.12</v>
      </c>
    </row>
    <row r="13" spans="1:11" ht="15">
      <c r="A13" s="50">
        <v>1818</v>
      </c>
      <c r="B13" s="3">
        <v>43.5</v>
      </c>
      <c r="C13" s="3">
        <v>20.7</v>
      </c>
      <c r="E13" s="25">
        <v>0.261</v>
      </c>
      <c r="F13" s="25">
        <v>0.124</v>
      </c>
      <c r="G13" s="50">
        <v>1818</v>
      </c>
      <c r="H13" s="56">
        <v>15.19</v>
      </c>
      <c r="J13" s="25">
        <f t="shared" si="0"/>
        <v>6.88296875</v>
      </c>
      <c r="K13" s="25">
        <f t="shared" si="1"/>
        <v>3.2700694444444447</v>
      </c>
    </row>
    <row r="14" spans="1:11" ht="15">
      <c r="A14" s="50">
        <v>1819</v>
      </c>
      <c r="B14" s="3">
        <v>45.1</v>
      </c>
      <c r="C14" s="3">
        <v>24.7</v>
      </c>
      <c r="E14" s="25">
        <v>0.269</v>
      </c>
      <c r="F14" s="25">
        <v>0.147</v>
      </c>
      <c r="G14" s="50">
        <v>1819</v>
      </c>
      <c r="H14" s="56">
        <v>15.6</v>
      </c>
      <c r="J14" s="25">
        <f t="shared" si="0"/>
        <v>7.285416666666668</v>
      </c>
      <c r="K14" s="25">
        <f t="shared" si="1"/>
        <v>3.9812499999999997</v>
      </c>
    </row>
    <row r="15" spans="1:11" ht="15">
      <c r="A15" s="50">
        <v>1820</v>
      </c>
      <c r="B15" s="3">
        <v>40.6</v>
      </c>
      <c r="C15" s="3">
        <v>23.8</v>
      </c>
      <c r="E15" s="25">
        <v>0.24</v>
      </c>
      <c r="F15" s="25">
        <v>0.141</v>
      </c>
      <c r="G15" s="50">
        <v>1820</v>
      </c>
      <c r="H15" s="56">
        <v>15.54</v>
      </c>
      <c r="J15" s="25">
        <f t="shared" si="0"/>
        <v>6.475</v>
      </c>
      <c r="K15" s="25">
        <f t="shared" si="1"/>
        <v>3.8040625</v>
      </c>
    </row>
    <row r="16" spans="1:11" ht="15">
      <c r="A16" s="50">
        <v>1821</v>
      </c>
      <c r="B16" s="3">
        <v>42.35</v>
      </c>
      <c r="C16" s="3">
        <v>27.3</v>
      </c>
      <c r="E16" s="25">
        <v>0.25</v>
      </c>
      <c r="F16" s="25">
        <v>0.174</v>
      </c>
      <c r="G16" s="50">
        <v>1821</v>
      </c>
      <c r="H16" s="56">
        <v>15.56</v>
      </c>
      <c r="J16" s="25">
        <f t="shared" si="0"/>
        <v>6.753472222222223</v>
      </c>
      <c r="K16" s="25">
        <f t="shared" si="1"/>
        <v>4.700416666666667</v>
      </c>
    </row>
    <row r="17" spans="1:11" ht="15">
      <c r="A17" s="50">
        <v>1822</v>
      </c>
      <c r="B17" s="3">
        <v>38.75</v>
      </c>
      <c r="C17" s="3">
        <v>17.5</v>
      </c>
      <c r="E17" s="25">
        <v>0.231</v>
      </c>
      <c r="F17" s="25">
        <v>0.103</v>
      </c>
      <c r="G17" s="50">
        <v>1822</v>
      </c>
      <c r="H17" s="56">
        <v>15.63</v>
      </c>
      <c r="J17" s="25">
        <f t="shared" si="0"/>
        <v>6.268281250000001</v>
      </c>
      <c r="K17" s="25">
        <f t="shared" si="1"/>
        <v>2.794947916666667</v>
      </c>
    </row>
    <row r="18" spans="1:11" ht="15">
      <c r="A18" s="50">
        <v>1823</v>
      </c>
      <c r="B18" s="3">
        <v>26.5</v>
      </c>
      <c r="C18" s="3">
        <v>21.3</v>
      </c>
      <c r="E18" s="25">
        <v>0.157</v>
      </c>
      <c r="F18" s="25">
        <v>0.127</v>
      </c>
      <c r="G18" s="50">
        <v>1823</v>
      </c>
      <c r="H18" s="56">
        <v>15.54</v>
      </c>
      <c r="J18" s="25">
        <f t="shared" si="0"/>
        <v>4.235729166666666</v>
      </c>
      <c r="K18" s="25">
        <f t="shared" si="1"/>
        <v>3.4263541666666666</v>
      </c>
    </row>
    <row r="19" spans="1:11" ht="15">
      <c r="A19" s="50">
        <v>1824</v>
      </c>
      <c r="B19" s="3">
        <v>36.8</v>
      </c>
      <c r="C19" s="3">
        <v>24.25</v>
      </c>
      <c r="E19" s="25">
        <v>0.22</v>
      </c>
      <c r="F19" s="25">
        <v>0.144</v>
      </c>
      <c r="G19" s="50">
        <v>1824</v>
      </c>
      <c r="H19" s="56">
        <v>15.69</v>
      </c>
      <c r="J19" s="25">
        <f t="shared" si="0"/>
        <v>5.992708333333334</v>
      </c>
      <c r="K19" s="25">
        <f t="shared" si="1"/>
        <v>3.9224999999999994</v>
      </c>
    </row>
    <row r="20" spans="1:11" ht="15">
      <c r="A20" s="50">
        <v>1825</v>
      </c>
      <c r="B20" s="3">
        <v>42.6</v>
      </c>
      <c r="C20" s="3">
        <v>16.5</v>
      </c>
      <c r="E20" s="25">
        <v>0.254</v>
      </c>
      <c r="F20" s="25">
        <v>0.099</v>
      </c>
      <c r="G20" s="50">
        <v>1825</v>
      </c>
      <c r="H20" s="56">
        <v>15.26</v>
      </c>
      <c r="J20" s="25">
        <f t="shared" si="0"/>
        <v>6.729236111111112</v>
      </c>
      <c r="K20" s="25">
        <f t="shared" si="1"/>
        <v>2.6228125</v>
      </c>
    </row>
    <row r="21" spans="1:11" ht="15">
      <c r="A21" s="50">
        <v>1826</v>
      </c>
      <c r="B21" s="3">
        <v>48.9</v>
      </c>
      <c r="C21" s="3">
        <v>17</v>
      </c>
      <c r="E21" s="25">
        <v>0.291</v>
      </c>
      <c r="F21" s="25">
        <v>0.101</v>
      </c>
      <c r="G21" s="50">
        <v>1826</v>
      </c>
      <c r="H21" s="56">
        <v>15.43</v>
      </c>
      <c r="J21" s="25">
        <f t="shared" si="0"/>
        <v>7.795364583333334</v>
      </c>
      <c r="K21" s="25">
        <f t="shared" si="1"/>
        <v>2.705607638888889</v>
      </c>
    </row>
    <row r="22" spans="1:11" ht="15">
      <c r="A22" s="50">
        <v>1827</v>
      </c>
      <c r="B22" s="3">
        <v>45</v>
      </c>
      <c r="C22" s="3">
        <v>19.6</v>
      </c>
      <c r="E22" s="25">
        <v>0.268</v>
      </c>
      <c r="F22" s="25">
        <v>0.117</v>
      </c>
      <c r="G22" s="50">
        <v>1827</v>
      </c>
      <c r="H22" s="56">
        <v>15.63</v>
      </c>
      <c r="J22" s="25">
        <f t="shared" si="0"/>
        <v>7.272291666666669</v>
      </c>
      <c r="K22" s="25">
        <f t="shared" si="1"/>
        <v>3.174843750000001</v>
      </c>
    </row>
    <row r="23" spans="1:11" ht="15">
      <c r="A23" s="50">
        <v>1828</v>
      </c>
      <c r="B23" s="3">
        <v>45</v>
      </c>
      <c r="C23" s="3">
        <v>22.5</v>
      </c>
      <c r="E23" s="25">
        <v>0.267</v>
      </c>
      <c r="F23" s="25">
        <v>0.134</v>
      </c>
      <c r="G23" s="50">
        <v>1828</v>
      </c>
      <c r="H23" s="56">
        <v>15.51</v>
      </c>
      <c r="J23" s="25">
        <f t="shared" si="0"/>
        <v>7.18953125</v>
      </c>
      <c r="K23" s="25">
        <f t="shared" si="1"/>
        <v>3.6082291666666673</v>
      </c>
    </row>
    <row r="24" spans="1:11" ht="15">
      <c r="A24" s="50">
        <v>1829</v>
      </c>
      <c r="B24" s="3">
        <v>43</v>
      </c>
      <c r="C24" s="3">
        <v>21.8</v>
      </c>
      <c r="E24" s="25">
        <v>0.255</v>
      </c>
      <c r="F24" s="25">
        <v>0.129</v>
      </c>
      <c r="G24" s="50">
        <v>1829</v>
      </c>
      <c r="H24" s="56">
        <v>15.66</v>
      </c>
      <c r="J24" s="25">
        <f t="shared" si="0"/>
        <v>6.932812500000001</v>
      </c>
      <c r="K24" s="25">
        <f t="shared" si="1"/>
        <v>3.5071875</v>
      </c>
    </row>
    <row r="25" spans="1:11" ht="15">
      <c r="A25" s="50">
        <v>1830</v>
      </c>
      <c r="B25" s="3">
        <v>42.1</v>
      </c>
      <c r="C25" s="3">
        <v>24.3</v>
      </c>
      <c r="E25" s="25">
        <v>0.248</v>
      </c>
      <c r="F25" s="25">
        <v>0.144</v>
      </c>
      <c r="G25" s="50">
        <v>1830</v>
      </c>
      <c r="H25" s="56">
        <v>15.76</v>
      </c>
      <c r="J25" s="25">
        <f t="shared" si="0"/>
        <v>6.785555555555556</v>
      </c>
      <c r="K25" s="25">
        <f t="shared" si="1"/>
        <v>3.94</v>
      </c>
    </row>
    <row r="26" spans="1:11" ht="15">
      <c r="A26" s="50">
        <v>1831</v>
      </c>
      <c r="B26" s="3">
        <v>41.2</v>
      </c>
      <c r="C26" s="3">
        <v>22.5</v>
      </c>
      <c r="E26" s="25">
        <v>0.242</v>
      </c>
      <c r="F26" s="25">
        <v>0.134</v>
      </c>
      <c r="G26" s="50">
        <v>1831</v>
      </c>
      <c r="H26" s="56">
        <v>15.47</v>
      </c>
      <c r="J26" s="25">
        <f t="shared" si="0"/>
        <v>6.499548611111111</v>
      </c>
      <c r="K26" s="25">
        <f t="shared" si="1"/>
        <v>3.598923611111112</v>
      </c>
    </row>
    <row r="27" spans="1:11" ht="15">
      <c r="A27" s="50">
        <v>1832</v>
      </c>
      <c r="B27" s="3">
        <v>38.5</v>
      </c>
      <c r="C27" s="3">
        <v>19.95</v>
      </c>
      <c r="E27" s="25">
        <v>0.226</v>
      </c>
      <c r="F27" s="25">
        <v>0.118</v>
      </c>
      <c r="G27" s="50">
        <v>1832</v>
      </c>
      <c r="H27" s="56">
        <v>15.3</v>
      </c>
      <c r="J27" s="25">
        <f t="shared" si="0"/>
        <v>6.003125000000001</v>
      </c>
      <c r="K27" s="25">
        <f t="shared" si="1"/>
        <v>3.134375</v>
      </c>
    </row>
    <row r="28" spans="1:11" ht="15">
      <c r="A28" s="50">
        <v>1833</v>
      </c>
      <c r="B28" s="3">
        <v>35.6</v>
      </c>
      <c r="C28" s="3">
        <v>26.3</v>
      </c>
      <c r="E28" s="25">
        <v>0.208</v>
      </c>
      <c r="F28" s="25">
        <v>0.155</v>
      </c>
      <c r="G28" s="50">
        <v>1833</v>
      </c>
      <c r="H28" s="56">
        <v>15.78</v>
      </c>
      <c r="J28" s="25">
        <f t="shared" si="0"/>
        <v>5.698333333333333</v>
      </c>
      <c r="K28" s="25">
        <f t="shared" si="1"/>
        <v>4.246354166666667</v>
      </c>
    </row>
    <row r="29" spans="1:11" ht="15">
      <c r="A29" s="50">
        <v>1834</v>
      </c>
      <c r="B29" s="3">
        <v>37.75</v>
      </c>
      <c r="C29" s="3">
        <v>23.1</v>
      </c>
      <c r="E29" s="25">
        <v>0.222</v>
      </c>
      <c r="F29" s="25">
        <v>0.136</v>
      </c>
      <c r="G29" s="50">
        <v>1834</v>
      </c>
      <c r="H29" s="56">
        <v>15.33</v>
      </c>
      <c r="J29" s="25">
        <f t="shared" si="0"/>
        <v>5.908437500000001</v>
      </c>
      <c r="K29" s="25">
        <f t="shared" si="1"/>
        <v>3.619583333333334</v>
      </c>
    </row>
    <row r="30" spans="1:11" ht="15">
      <c r="A30" s="50">
        <v>1835</v>
      </c>
      <c r="B30" s="3">
        <v>40</v>
      </c>
      <c r="C30" s="3">
        <v>22.5</v>
      </c>
      <c r="E30" s="25">
        <v>0.233</v>
      </c>
      <c r="F30" s="25">
        <v>0.131</v>
      </c>
      <c r="G30" s="50">
        <v>1835</v>
      </c>
      <c r="H30" s="56">
        <v>15.63</v>
      </c>
      <c r="J30" s="25">
        <f t="shared" si="0"/>
        <v>6.322552083333334</v>
      </c>
      <c r="K30" s="25">
        <f t="shared" si="1"/>
        <v>3.5547395833333337</v>
      </c>
    </row>
    <row r="31" spans="1:11" ht="15">
      <c r="A31" s="50">
        <v>1836</v>
      </c>
      <c r="B31" s="3">
        <v>41</v>
      </c>
      <c r="C31" s="3">
        <v>20.75</v>
      </c>
      <c r="E31" s="25">
        <v>0.238</v>
      </c>
      <c r="F31" s="25">
        <v>0.122</v>
      </c>
      <c r="G31" s="50">
        <v>1836</v>
      </c>
      <c r="H31" s="56">
        <v>15.83</v>
      </c>
      <c r="J31" s="25">
        <f t="shared" si="0"/>
        <v>6.540868055555556</v>
      </c>
      <c r="K31" s="25">
        <f t="shared" si="1"/>
        <v>3.352881944444445</v>
      </c>
    </row>
    <row r="32" spans="1:11" ht="15">
      <c r="A32" s="50">
        <v>1837</v>
      </c>
      <c r="B32" s="3">
        <v>38.6</v>
      </c>
      <c r="C32" s="3">
        <v>19.5</v>
      </c>
      <c r="E32" s="25">
        <v>0.224</v>
      </c>
      <c r="F32" s="25">
        <v>0.113</v>
      </c>
      <c r="G32" s="50">
        <v>1837</v>
      </c>
      <c r="H32" s="56">
        <v>16</v>
      </c>
      <c r="J32" s="25">
        <f t="shared" si="0"/>
        <v>6.222222222222223</v>
      </c>
      <c r="K32" s="25">
        <f t="shared" si="1"/>
        <v>3.1388888888888893</v>
      </c>
    </row>
    <row r="33" spans="1:11" ht="15">
      <c r="A33" s="50">
        <v>1838</v>
      </c>
      <c r="B33" s="3">
        <v>40.25</v>
      </c>
      <c r="C33" s="3">
        <v>18.6</v>
      </c>
      <c r="E33" s="25">
        <v>0.233</v>
      </c>
      <c r="F33" s="25">
        <v>0.108</v>
      </c>
      <c r="G33" s="50">
        <v>1838</v>
      </c>
      <c r="H33" s="56">
        <v>15.89</v>
      </c>
      <c r="J33" s="25">
        <f t="shared" si="0"/>
        <v>6.427725694444446</v>
      </c>
      <c r="K33" s="25">
        <f t="shared" si="1"/>
        <v>2.9793750000000006</v>
      </c>
    </row>
    <row r="34" spans="1:11" ht="15">
      <c r="A34" s="50">
        <v>1839</v>
      </c>
      <c r="B34" s="3">
        <v>41.6</v>
      </c>
      <c r="C34" s="3">
        <v>14.3</v>
      </c>
      <c r="E34" s="25">
        <v>0.244</v>
      </c>
      <c r="F34" s="25">
        <v>0.084</v>
      </c>
      <c r="G34" s="50">
        <v>1839</v>
      </c>
      <c r="H34" s="56">
        <v>15.53</v>
      </c>
      <c r="J34" s="25">
        <f t="shared" si="0"/>
        <v>6.578680555555556</v>
      </c>
      <c r="K34" s="25">
        <f t="shared" si="1"/>
        <v>2.264791666666667</v>
      </c>
    </row>
    <row r="35" spans="1:11" ht="15">
      <c r="A35" s="50">
        <v>1840</v>
      </c>
      <c r="B35" s="3">
        <v>42.8</v>
      </c>
      <c r="C35" s="3">
        <v>19.66</v>
      </c>
      <c r="E35" s="25">
        <v>0.253</v>
      </c>
      <c r="F35" s="25">
        <v>0.116</v>
      </c>
      <c r="G35" s="50">
        <v>1840</v>
      </c>
      <c r="H35" s="56">
        <v>15.59</v>
      </c>
      <c r="J35" s="25">
        <f t="shared" si="0"/>
        <v>6.847690972222223</v>
      </c>
      <c r="K35" s="25">
        <f t="shared" si="1"/>
        <v>3.139652777777778</v>
      </c>
    </row>
    <row r="36" spans="1:11" ht="15">
      <c r="A36" s="50">
        <v>1841</v>
      </c>
      <c r="B36" s="3">
        <v>40</v>
      </c>
      <c r="C36" s="3">
        <v>19.25</v>
      </c>
      <c r="E36" s="25">
        <v>0.235</v>
      </c>
      <c r="F36" s="25">
        <v>0.113</v>
      </c>
      <c r="G36" s="50">
        <v>1841</v>
      </c>
      <c r="H36" s="56">
        <v>15.47</v>
      </c>
      <c r="J36" s="25">
        <f t="shared" si="0"/>
        <v>6.3115451388888895</v>
      </c>
      <c r="K36" s="25">
        <f t="shared" si="1"/>
        <v>3.034913194444445</v>
      </c>
    </row>
    <row r="37" spans="1:11" ht="15">
      <c r="A37" s="50">
        <v>1842</v>
      </c>
      <c r="B37" s="3">
        <v>19.8</v>
      </c>
      <c r="C37" s="3">
        <v>9.25</v>
      </c>
      <c r="E37" s="25">
        <v>0.231</v>
      </c>
      <c r="F37" s="25">
        <v>0.108</v>
      </c>
      <c r="G37" s="50">
        <v>1842</v>
      </c>
      <c r="H37" s="56">
        <v>15.16</v>
      </c>
      <c r="J37" s="25">
        <f t="shared" si="0"/>
        <v>6.079791666666668</v>
      </c>
      <c r="K37" s="25">
        <f t="shared" si="1"/>
        <v>2.8425000000000002</v>
      </c>
    </row>
    <row r="38" spans="1:11" ht="15">
      <c r="A38" s="50">
        <v>1843</v>
      </c>
      <c r="B38" s="3">
        <v>20.5</v>
      </c>
      <c r="C38" s="3">
        <v>8.3</v>
      </c>
      <c r="E38" s="25">
        <v>0.239</v>
      </c>
      <c r="F38" s="25">
        <v>0.097</v>
      </c>
      <c r="G38" s="50">
        <v>1843</v>
      </c>
      <c r="H38" s="56">
        <v>14.78</v>
      </c>
      <c r="J38" s="25">
        <f t="shared" si="0"/>
        <v>6.132673611111111</v>
      </c>
      <c r="K38" s="25">
        <f t="shared" si="1"/>
        <v>2.4889930555555555</v>
      </c>
    </row>
    <row r="39" spans="1:11" ht="15">
      <c r="A39" s="50">
        <v>1844</v>
      </c>
      <c r="B39" s="3">
        <v>21.6</v>
      </c>
      <c r="C39" s="3">
        <v>7.8</v>
      </c>
      <c r="E39" s="25">
        <v>0.251</v>
      </c>
      <c r="F39" s="25">
        <v>0.091</v>
      </c>
      <c r="G39" s="50">
        <v>1844</v>
      </c>
      <c r="H39" s="56">
        <v>14.78</v>
      </c>
      <c r="J39" s="25">
        <f t="shared" si="0"/>
        <v>6.440590277777778</v>
      </c>
      <c r="K39" s="25">
        <f t="shared" si="1"/>
        <v>2.3350347222222223</v>
      </c>
    </row>
    <row r="40" spans="1:11" ht="15">
      <c r="A40" s="50">
        <v>1845</v>
      </c>
      <c r="B40" s="3">
        <v>19.5</v>
      </c>
      <c r="C40" s="3">
        <v>8.25</v>
      </c>
      <c r="E40" s="25">
        <v>0.227</v>
      </c>
      <c r="F40" s="25">
        <v>0.096</v>
      </c>
      <c r="G40" s="50">
        <v>1845</v>
      </c>
      <c r="H40" s="56">
        <v>15.06</v>
      </c>
      <c r="J40" s="25">
        <f t="shared" si="0"/>
        <v>5.935104166666667</v>
      </c>
      <c r="K40" s="25">
        <f t="shared" si="1"/>
        <v>2.5100000000000007</v>
      </c>
    </row>
    <row r="41" spans="1:11" ht="15">
      <c r="A41" s="50">
        <v>1846</v>
      </c>
      <c r="B41" s="3">
        <v>18.8</v>
      </c>
      <c r="C41" s="3">
        <v>10.5</v>
      </c>
      <c r="E41" s="25">
        <v>0.219</v>
      </c>
      <c r="F41" s="25">
        <v>0.122</v>
      </c>
      <c r="G41" s="50">
        <v>1846</v>
      </c>
      <c r="H41" s="56">
        <v>15.04</v>
      </c>
      <c r="J41" s="25">
        <f t="shared" si="0"/>
        <v>5.718333333333334</v>
      </c>
      <c r="K41" s="25">
        <f t="shared" si="1"/>
        <v>3.1855555555555557</v>
      </c>
    </row>
    <row r="42" spans="1:11" ht="15">
      <c r="A42" s="50">
        <v>1847</v>
      </c>
      <c r="B42" s="3">
        <v>20</v>
      </c>
      <c r="C42" s="3">
        <v>9.75</v>
      </c>
      <c r="E42" s="25">
        <v>0.232</v>
      </c>
      <c r="F42" s="25">
        <v>0.113</v>
      </c>
      <c r="G42" s="50">
        <v>1847</v>
      </c>
      <c r="H42" s="56">
        <v>14.8</v>
      </c>
      <c r="J42" s="25">
        <f t="shared" si="0"/>
        <v>5.961111111111112</v>
      </c>
      <c r="K42" s="25">
        <f t="shared" si="1"/>
        <v>2.9034722222222227</v>
      </c>
    </row>
    <row r="43" spans="1:11" ht="15">
      <c r="A43" s="50">
        <v>1848</v>
      </c>
      <c r="B43" s="3">
        <v>19.15</v>
      </c>
      <c r="C43" s="3">
        <v>10.3</v>
      </c>
      <c r="E43" s="25">
        <v>0.222</v>
      </c>
      <c r="F43" s="25">
        <v>0.119</v>
      </c>
      <c r="G43" s="50">
        <v>1848</v>
      </c>
      <c r="H43" s="56">
        <v>15.01</v>
      </c>
      <c r="J43" s="25">
        <f t="shared" si="0"/>
        <v>5.785104166666667</v>
      </c>
      <c r="K43" s="25">
        <f t="shared" si="1"/>
        <v>3.1010243055555557</v>
      </c>
    </row>
    <row r="44" spans="1:11" ht="15.75" thickBot="1">
      <c r="A44" s="50">
        <v>1849</v>
      </c>
      <c r="B44" s="3">
        <v>17.5</v>
      </c>
      <c r="C44" s="3">
        <v>9.25</v>
      </c>
      <c r="E44" s="25">
        <v>0.203</v>
      </c>
      <c r="F44" s="25">
        <v>0.107</v>
      </c>
      <c r="G44" s="50">
        <v>1849</v>
      </c>
      <c r="H44" s="56">
        <v>15.01</v>
      </c>
      <c r="J44" s="35">
        <f t="shared" si="0"/>
        <v>5.2899826388888895</v>
      </c>
      <c r="K44" s="35">
        <f t="shared" si="1"/>
        <v>2.788315972222222</v>
      </c>
    </row>
    <row r="45" spans="1:11" ht="15">
      <c r="A45" s="50">
        <v>1850</v>
      </c>
      <c r="B45" s="3">
        <v>21.6</v>
      </c>
      <c r="C45" s="3">
        <v>10.83</v>
      </c>
      <c r="E45" s="25">
        <v>0.25</v>
      </c>
      <c r="F45" s="25">
        <v>0.125</v>
      </c>
      <c r="G45" s="50">
        <v>1850</v>
      </c>
      <c r="H45" s="56">
        <v>15.2</v>
      </c>
      <c r="J45" s="25">
        <f aca="true" t="shared" si="2" ref="J45:K47">E45*$H45/(1.23*0.576)</f>
        <v>5.363595302619694</v>
      </c>
      <c r="K45" s="25">
        <f t="shared" si="2"/>
        <v>2.681797651309847</v>
      </c>
    </row>
    <row r="46" spans="1:11" ht="15">
      <c r="A46" s="50">
        <v>1851</v>
      </c>
      <c r="B46" s="3">
        <v>22.5</v>
      </c>
      <c r="C46" s="3">
        <v>11.75</v>
      </c>
      <c r="E46" s="25">
        <v>0.26</v>
      </c>
      <c r="F46" s="25">
        <v>0.136</v>
      </c>
      <c r="G46" s="50">
        <v>1851</v>
      </c>
      <c r="H46" s="56">
        <v>15.12</v>
      </c>
      <c r="J46" s="25">
        <f t="shared" si="2"/>
        <v>5.548780487804879</v>
      </c>
      <c r="K46" s="25">
        <f t="shared" si="2"/>
        <v>2.9024390243902443</v>
      </c>
    </row>
    <row r="47" spans="1:11" ht="15">
      <c r="A47" s="50">
        <v>1852</v>
      </c>
      <c r="B47" s="3">
        <v>26.65</v>
      </c>
      <c r="C47" s="3">
        <v>10.73</v>
      </c>
      <c r="E47" s="25">
        <v>0.309</v>
      </c>
      <c r="F47" s="25">
        <v>0.124</v>
      </c>
      <c r="G47" s="50">
        <v>1852</v>
      </c>
      <c r="H47" s="56">
        <v>14.94</v>
      </c>
      <c r="J47" s="25">
        <f t="shared" si="2"/>
        <v>6.516006097560977</v>
      </c>
      <c r="K47" s="25">
        <f t="shared" si="2"/>
        <v>2.614837398373984</v>
      </c>
    </row>
    <row r="48" spans="1:11" ht="15">
      <c r="A48" s="50">
        <v>1853</v>
      </c>
      <c r="B48" s="3">
        <v>23.85</v>
      </c>
      <c r="C48" s="3">
        <v>11.33</v>
      </c>
      <c r="E48" s="25">
        <v>0.276</v>
      </c>
      <c r="F48" s="25">
        <v>0.131</v>
      </c>
      <c r="G48" s="50">
        <v>1853</v>
      </c>
      <c r="H48" s="56">
        <v>14.7</v>
      </c>
      <c r="J48" s="25">
        <f aca="true" t="shared" si="3" ref="J48:J109">E48*$H48/(1.23*0.576)</f>
        <v>5.726626016260163</v>
      </c>
      <c r="K48" s="25">
        <f aca="true" t="shared" si="4" ref="K48:K109">F48*$H48/(1.23*0.576)</f>
        <v>2.7180724932249327</v>
      </c>
    </row>
    <row r="49" spans="1:11" ht="15">
      <c r="A49" s="50">
        <v>1854</v>
      </c>
      <c r="B49" s="3">
        <v>26.15</v>
      </c>
      <c r="C49" s="3">
        <v>16.4</v>
      </c>
      <c r="E49" s="25">
        <v>0.301</v>
      </c>
      <c r="F49" s="25">
        <v>0.189</v>
      </c>
      <c r="G49" s="50">
        <v>1854</v>
      </c>
      <c r="H49" s="56">
        <v>14.6</v>
      </c>
      <c r="J49" s="25">
        <f t="shared" si="3"/>
        <v>6.202856820234869</v>
      </c>
      <c r="K49" s="25">
        <f t="shared" si="4"/>
        <v>3.8948170731707323</v>
      </c>
    </row>
    <row r="50" spans="1:11" ht="15">
      <c r="A50" s="50">
        <v>1855</v>
      </c>
      <c r="B50" s="3">
        <v>25.08</v>
      </c>
      <c r="C50" s="3">
        <v>17.8</v>
      </c>
      <c r="E50" s="25">
        <v>0.28</v>
      </c>
      <c r="F50" s="25">
        <v>0.199</v>
      </c>
      <c r="G50" s="50">
        <v>1855</v>
      </c>
      <c r="H50" s="56">
        <v>15.04</v>
      </c>
      <c r="J50" s="25">
        <f t="shared" si="3"/>
        <v>5.9439927732610665</v>
      </c>
      <c r="K50" s="25">
        <f t="shared" si="4"/>
        <v>4.224480578139116</v>
      </c>
    </row>
    <row r="51" spans="1:11" ht="15">
      <c r="A51" s="50">
        <v>1856</v>
      </c>
      <c r="B51" s="3">
        <v>28.55</v>
      </c>
      <c r="C51" s="3">
        <v>14.6</v>
      </c>
      <c r="E51" s="25">
        <v>0.326</v>
      </c>
      <c r="F51" s="25">
        <v>0.167</v>
      </c>
      <c r="G51" s="50">
        <v>1856</v>
      </c>
      <c r="H51" s="56">
        <v>15.4</v>
      </c>
      <c r="J51" s="25">
        <f t="shared" si="3"/>
        <v>7.086156278229451</v>
      </c>
      <c r="K51" s="25">
        <f t="shared" si="4"/>
        <v>3.6300248419150867</v>
      </c>
    </row>
    <row r="52" spans="1:11" ht="15">
      <c r="A52" s="50">
        <v>1857</v>
      </c>
      <c r="B52" s="3">
        <v>28.35</v>
      </c>
      <c r="C52" s="3">
        <v>11.88</v>
      </c>
      <c r="E52" s="25">
        <v>0.322</v>
      </c>
      <c r="F52" s="25">
        <v>0.135</v>
      </c>
      <c r="G52" s="50">
        <v>1857</v>
      </c>
      <c r="H52" s="56">
        <v>15.22</v>
      </c>
      <c r="J52" s="25">
        <f t="shared" si="3"/>
        <v>6.917400632339659</v>
      </c>
      <c r="K52" s="25">
        <f t="shared" si="4"/>
        <v>2.9001524390243913</v>
      </c>
    </row>
    <row r="53" spans="1:11" ht="15">
      <c r="A53" s="50">
        <v>1858</v>
      </c>
      <c r="B53" s="3">
        <v>28.9</v>
      </c>
      <c r="C53" s="3">
        <v>14.75</v>
      </c>
      <c r="E53" s="25">
        <v>0.321</v>
      </c>
      <c r="F53" s="25">
        <v>0.164</v>
      </c>
      <c r="G53" s="50">
        <v>1858</v>
      </c>
      <c r="H53" s="56">
        <v>15.15</v>
      </c>
      <c r="J53" s="25">
        <f t="shared" si="3"/>
        <v>6.864202235772359</v>
      </c>
      <c r="K53" s="25">
        <f t="shared" si="4"/>
        <v>3.5069444444444455</v>
      </c>
    </row>
    <row r="54" spans="1:11" ht="15">
      <c r="A54" s="50">
        <v>1859</v>
      </c>
      <c r="B54" s="3">
        <v>28.47</v>
      </c>
      <c r="C54" s="3">
        <v>16.1</v>
      </c>
      <c r="E54" s="25">
        <v>0.31</v>
      </c>
      <c r="F54" s="25">
        <v>0.175</v>
      </c>
      <c r="G54" s="50">
        <v>1859</v>
      </c>
      <c r="H54" s="56">
        <v>15.06</v>
      </c>
      <c r="J54" s="25">
        <f t="shared" si="3"/>
        <v>6.589600271002712</v>
      </c>
      <c r="K54" s="25">
        <f t="shared" si="4"/>
        <v>3.719935636856369</v>
      </c>
    </row>
    <row r="55" spans="1:11" ht="15">
      <c r="A55" s="50">
        <v>1860</v>
      </c>
      <c r="B55" s="3">
        <v>28.1</v>
      </c>
      <c r="C55" s="3">
        <v>16.5</v>
      </c>
      <c r="E55" s="25">
        <v>0.307</v>
      </c>
      <c r="F55" s="25">
        <v>0.18</v>
      </c>
      <c r="G55" s="50">
        <v>1860</v>
      </c>
      <c r="H55" s="56">
        <v>15.31</v>
      </c>
      <c r="J55" s="25">
        <f t="shared" si="3"/>
        <v>6.634160456187896</v>
      </c>
      <c r="K55" s="25">
        <f t="shared" si="4"/>
        <v>3.889735772357724</v>
      </c>
    </row>
    <row r="56" spans="1:11" ht="15">
      <c r="A56" s="50">
        <v>1861</v>
      </c>
      <c r="B56" s="3">
        <v>26.35</v>
      </c>
      <c r="C56" s="3">
        <v>16.8</v>
      </c>
      <c r="E56" s="25">
        <v>0.284</v>
      </c>
      <c r="F56" s="25">
        <v>0.181</v>
      </c>
      <c r="G56" s="50">
        <v>1861</v>
      </c>
      <c r="H56" s="56">
        <v>14.92</v>
      </c>
      <c r="J56" s="25">
        <f t="shared" si="3"/>
        <v>5.980803974706413</v>
      </c>
      <c r="K56" s="25">
        <f t="shared" si="4"/>
        <v>3.8117095754290884</v>
      </c>
    </row>
    <row r="57" spans="1:11" ht="15">
      <c r="A57" s="50">
        <v>1862</v>
      </c>
      <c r="B57" s="3">
        <v>20.34</v>
      </c>
      <c r="C57" s="3">
        <v>16.1</v>
      </c>
      <c r="E57" s="25">
        <v>0.221</v>
      </c>
      <c r="F57" s="25">
        <v>0.175</v>
      </c>
      <c r="G57" s="50">
        <v>1862</v>
      </c>
      <c r="H57" s="56">
        <v>15.44</v>
      </c>
      <c r="J57" s="25">
        <f t="shared" si="3"/>
        <v>4.8162827461607955</v>
      </c>
      <c r="K57" s="25">
        <f t="shared" si="4"/>
        <v>3.8137985546522137</v>
      </c>
    </row>
    <row r="58" spans="1:11" ht="15">
      <c r="A58" s="50">
        <v>1863</v>
      </c>
      <c r="B58" s="3">
        <v>17.1</v>
      </c>
      <c r="C58" s="3">
        <v>13.5</v>
      </c>
      <c r="E58" s="25">
        <v>0.185</v>
      </c>
      <c r="F58" s="25">
        <v>0.15</v>
      </c>
      <c r="G58" s="50">
        <v>1863</v>
      </c>
      <c r="H58" s="56">
        <v>15.73</v>
      </c>
      <c r="J58" s="25">
        <f t="shared" si="3"/>
        <v>4.107455397470642</v>
      </c>
      <c r="K58" s="25">
        <f t="shared" si="4"/>
        <v>3.330369241192413</v>
      </c>
    </row>
    <row r="59" spans="1:11" ht="15">
      <c r="A59" s="50">
        <v>1864</v>
      </c>
      <c r="B59" s="3">
        <v>18.4</v>
      </c>
      <c r="C59" s="3">
        <v>13.75</v>
      </c>
      <c r="E59" s="25">
        <v>0.197</v>
      </c>
      <c r="F59" s="25">
        <v>0.147</v>
      </c>
      <c r="G59" s="50">
        <v>1864</v>
      </c>
      <c r="H59" s="56">
        <v>14.11</v>
      </c>
      <c r="J59" s="25">
        <f t="shared" si="3"/>
        <v>3.923427619692864</v>
      </c>
      <c r="K59" s="25">
        <f t="shared" si="4"/>
        <v>2.9276338075880757</v>
      </c>
    </row>
    <row r="60" spans="1:11" ht="15">
      <c r="A60" s="50">
        <v>1865</v>
      </c>
      <c r="B60" s="3">
        <v>21.84</v>
      </c>
      <c r="C60" s="3">
        <v>15.9</v>
      </c>
      <c r="E60" s="25">
        <v>0.226</v>
      </c>
      <c r="F60" s="25">
        <v>0.165</v>
      </c>
      <c r="G60" s="50">
        <v>1865</v>
      </c>
      <c r="H60" s="56">
        <v>14.07</v>
      </c>
      <c r="J60" s="25">
        <f t="shared" si="3"/>
        <v>4.488228319783199</v>
      </c>
      <c r="K60" s="25">
        <f t="shared" si="4"/>
        <v>3.276803861788619</v>
      </c>
    </row>
    <row r="61" spans="1:11" ht="15">
      <c r="A61" s="50">
        <v>1866</v>
      </c>
      <c r="B61" s="3">
        <v>25</v>
      </c>
      <c r="C61" s="3">
        <v>15</v>
      </c>
      <c r="E61" s="25">
        <v>0.239</v>
      </c>
      <c r="F61" s="25">
        <v>0.143</v>
      </c>
      <c r="G61" s="50">
        <v>1866</v>
      </c>
      <c r="H61" s="56">
        <v>14.55</v>
      </c>
      <c r="J61" s="25">
        <f t="shared" si="3"/>
        <v>4.908324864498646</v>
      </c>
      <c r="K61" s="25">
        <f t="shared" si="4"/>
        <v>2.936780149051491</v>
      </c>
    </row>
    <row r="62" spans="1:11" ht="15">
      <c r="A62" s="50">
        <v>1867</v>
      </c>
      <c r="B62" s="3">
        <v>27.15</v>
      </c>
      <c r="C62" s="3">
        <v>17.55</v>
      </c>
      <c r="E62" s="25">
        <v>0.258</v>
      </c>
      <c r="F62" s="25">
        <v>0.167</v>
      </c>
      <c r="G62" s="50">
        <v>1867</v>
      </c>
      <c r="H62" s="56">
        <v>16.07</v>
      </c>
      <c r="J62" s="25">
        <f t="shared" si="3"/>
        <v>5.852049457994581</v>
      </c>
      <c r="K62" s="25">
        <f t="shared" si="4"/>
        <v>3.7879544941282757</v>
      </c>
    </row>
    <row r="63" spans="1:11" ht="15">
      <c r="A63" s="50">
        <v>1868</v>
      </c>
      <c r="B63" s="3">
        <v>29</v>
      </c>
      <c r="C63" s="3">
        <v>18.1</v>
      </c>
      <c r="E63" s="25">
        <v>0.289</v>
      </c>
      <c r="F63" s="25">
        <v>0.181</v>
      </c>
      <c r="G63" s="50">
        <v>1868</v>
      </c>
      <c r="H63" s="56">
        <v>15.43</v>
      </c>
      <c r="J63" s="25">
        <f t="shared" si="3"/>
        <v>6.294136743450768</v>
      </c>
      <c r="K63" s="25">
        <f t="shared" si="4"/>
        <v>3.942002597109305</v>
      </c>
    </row>
    <row r="64" spans="1:11" ht="15">
      <c r="A64" s="50">
        <v>1869</v>
      </c>
      <c r="B64" s="3">
        <v>26.14</v>
      </c>
      <c r="C64" s="3">
        <v>19.66</v>
      </c>
      <c r="E64" s="25">
        <v>0.243</v>
      </c>
      <c r="F64" s="25">
        <v>0.183</v>
      </c>
      <c r="G64" s="50">
        <v>1869</v>
      </c>
      <c r="H64" s="56">
        <v>15.38</v>
      </c>
      <c r="J64" s="25">
        <f t="shared" si="3"/>
        <v>5.275152439024391</v>
      </c>
      <c r="K64" s="25">
        <f t="shared" si="4"/>
        <v>3.9726456639566403</v>
      </c>
    </row>
    <row r="65" spans="1:11" ht="15">
      <c r="A65" s="50">
        <v>1870</v>
      </c>
      <c r="B65" s="3">
        <v>27.3</v>
      </c>
      <c r="C65" s="3">
        <v>17.1</v>
      </c>
      <c r="E65" s="25">
        <v>247</v>
      </c>
      <c r="F65" s="25">
        <v>0.154</v>
      </c>
      <c r="G65" s="50">
        <v>1870</v>
      </c>
      <c r="H65" s="56">
        <v>15.72</v>
      </c>
      <c r="J65" s="25">
        <f t="shared" si="3"/>
        <v>5480.521680216803</v>
      </c>
      <c r="K65" s="25">
        <f t="shared" si="4"/>
        <v>3.417005420054201</v>
      </c>
    </row>
    <row r="66" spans="1:11" ht="15">
      <c r="A66" s="50">
        <v>1871</v>
      </c>
      <c r="B66" s="3">
        <v>21.5</v>
      </c>
      <c r="C66" s="3">
        <v>10.17</v>
      </c>
      <c r="E66" s="25">
        <v>0.208</v>
      </c>
      <c r="F66" s="25">
        <v>0.098</v>
      </c>
      <c r="G66" s="50">
        <v>1871</v>
      </c>
      <c r="H66" s="56">
        <v>15.41</v>
      </c>
      <c r="J66" s="25">
        <f t="shared" si="3"/>
        <v>4.52416440831075</v>
      </c>
      <c r="K66" s="25">
        <f t="shared" si="4"/>
        <v>2.1315774616079497</v>
      </c>
    </row>
    <row r="67" spans="1:11" ht="15">
      <c r="A67" s="50">
        <v>1872</v>
      </c>
      <c r="B67" s="3">
        <v>22.5</v>
      </c>
      <c r="C67" s="3">
        <v>20</v>
      </c>
      <c r="E67" s="25">
        <v>0.223</v>
      </c>
      <c r="F67" s="25">
        <v>0.199</v>
      </c>
      <c r="G67" s="50">
        <v>1872</v>
      </c>
      <c r="H67" s="56">
        <v>15.41</v>
      </c>
      <c r="J67" s="25">
        <f t="shared" si="3"/>
        <v>4.850426264679315</v>
      </c>
      <c r="K67" s="25">
        <f t="shared" si="4"/>
        <v>4.328407294489613</v>
      </c>
    </row>
    <row r="68" spans="1:11" ht="15">
      <c r="A68" s="50">
        <v>1873</v>
      </c>
      <c r="B68" s="3">
        <v>22.5</v>
      </c>
      <c r="C68" s="3">
        <v>20</v>
      </c>
      <c r="E68" s="25">
        <v>0.221</v>
      </c>
      <c r="F68" s="25">
        <v>0.197</v>
      </c>
      <c r="G68" s="50">
        <v>1873</v>
      </c>
      <c r="H68" s="56">
        <v>15.36</v>
      </c>
      <c r="J68" s="25">
        <f t="shared" si="3"/>
        <v>4.791327913279133</v>
      </c>
      <c r="K68" s="25">
        <f t="shared" si="4"/>
        <v>4.271002710027101</v>
      </c>
    </row>
    <row r="69" spans="1:11" ht="15">
      <c r="A69" s="50">
        <v>1874</v>
      </c>
      <c r="B69" s="3">
        <v>23.12</v>
      </c>
      <c r="C69" s="3">
        <v>18.78</v>
      </c>
      <c r="E69" s="25">
        <v>0.234</v>
      </c>
      <c r="F69" s="25">
        <v>0.19</v>
      </c>
      <c r="G69" s="50">
        <v>1874</v>
      </c>
      <c r="H69" s="56">
        <v>15.33</v>
      </c>
      <c r="J69" s="25">
        <f t="shared" si="3"/>
        <v>5.063262195121952</v>
      </c>
      <c r="K69" s="25">
        <f t="shared" si="4"/>
        <v>4.111195799457995</v>
      </c>
    </row>
    <row r="70" spans="1:11" ht="15">
      <c r="A70" s="50">
        <v>1875</v>
      </c>
      <c r="B70" s="3">
        <v>25</v>
      </c>
      <c r="C70" s="3">
        <v>19</v>
      </c>
      <c r="E70" s="25">
        <v>0.25</v>
      </c>
      <c r="F70" s="25">
        <v>0.19</v>
      </c>
      <c r="G70" s="50">
        <v>1875</v>
      </c>
      <c r="H70" s="56">
        <v>15.3</v>
      </c>
      <c r="J70" s="25">
        <f t="shared" si="3"/>
        <v>5.39888211382114</v>
      </c>
      <c r="K70" s="25">
        <f t="shared" si="4"/>
        <v>4.103150406504065</v>
      </c>
    </row>
    <row r="71" spans="1:11" ht="15">
      <c r="A71" s="50">
        <v>1876</v>
      </c>
      <c r="B71" s="3">
        <v>25.25</v>
      </c>
      <c r="C71" s="3">
        <v>19.12</v>
      </c>
      <c r="E71" s="25">
        <v>0.237</v>
      </c>
      <c r="F71" s="25">
        <v>0.18</v>
      </c>
      <c r="G71" s="50">
        <v>1876</v>
      </c>
      <c r="H71" s="56">
        <v>15</v>
      </c>
      <c r="J71" s="25">
        <f t="shared" si="3"/>
        <v>5.017784552845529</v>
      </c>
      <c r="K71" s="25">
        <f t="shared" si="4"/>
        <v>3.8109756097560976</v>
      </c>
    </row>
    <row r="72" spans="1:11" ht="15">
      <c r="A72" s="50">
        <v>1877</v>
      </c>
      <c r="B72" s="3">
        <v>24.6</v>
      </c>
      <c r="C72" s="3">
        <v>20.15</v>
      </c>
      <c r="E72" s="25">
        <v>0.193</v>
      </c>
      <c r="F72" s="25">
        <v>0.158</v>
      </c>
      <c r="G72" s="50">
        <v>1877</v>
      </c>
      <c r="H72" s="56">
        <v>15.54</v>
      </c>
      <c r="J72" s="25">
        <f t="shared" si="3"/>
        <v>4.233316395663957</v>
      </c>
      <c r="K72" s="25">
        <f t="shared" si="4"/>
        <v>3.465616531165312</v>
      </c>
    </row>
    <row r="73" spans="1:11" ht="15">
      <c r="A73" s="50">
        <v>1878</v>
      </c>
      <c r="B73" s="3">
        <v>26.5</v>
      </c>
      <c r="C73" s="3">
        <v>21.25</v>
      </c>
      <c r="E73" s="25">
        <v>0.199</v>
      </c>
      <c r="F73" s="25">
        <v>0.16</v>
      </c>
      <c r="G73" s="50">
        <v>1878</v>
      </c>
      <c r="H73" s="56">
        <v>15.32</v>
      </c>
      <c r="J73" s="25">
        <f t="shared" si="3"/>
        <v>4.303127822944897</v>
      </c>
      <c r="K73" s="25">
        <f t="shared" si="4"/>
        <v>3.459801264679314</v>
      </c>
    </row>
    <row r="74" spans="1:11" ht="15">
      <c r="A74" s="50">
        <v>1879</v>
      </c>
      <c r="B74" s="3">
        <v>25.5</v>
      </c>
      <c r="C74" s="3">
        <v>19.75</v>
      </c>
      <c r="E74" s="25">
        <v>0.183</v>
      </c>
      <c r="F74" s="25">
        <v>0.142</v>
      </c>
      <c r="G74" s="50">
        <v>1879</v>
      </c>
      <c r="H74" s="56">
        <v>15.32</v>
      </c>
      <c r="J74" s="25">
        <f t="shared" si="3"/>
        <v>3.9571476964769654</v>
      </c>
      <c r="K74" s="25">
        <f t="shared" si="4"/>
        <v>3.0705736224028914</v>
      </c>
    </row>
    <row r="75" spans="1:11" ht="15">
      <c r="A75" s="50">
        <v>1880</v>
      </c>
      <c r="B75" s="3">
        <v>25.25</v>
      </c>
      <c r="C75" s="3">
        <v>19.8</v>
      </c>
      <c r="E75" s="25">
        <v>0.19</v>
      </c>
      <c r="F75" s="25">
        <v>0.149</v>
      </c>
      <c r="G75" s="50">
        <v>1880</v>
      </c>
      <c r="H75" s="56">
        <v>14.17</v>
      </c>
      <c r="J75" s="25">
        <f t="shared" si="3"/>
        <v>3.800107271906053</v>
      </c>
      <c r="K75" s="25">
        <f t="shared" si="4"/>
        <v>2.980084123757904</v>
      </c>
    </row>
    <row r="76" spans="1:11" ht="15">
      <c r="A76" s="50">
        <v>1881</v>
      </c>
      <c r="B76" s="3">
        <v>23.8</v>
      </c>
      <c r="C76" s="3">
        <v>20.5</v>
      </c>
      <c r="E76" s="25">
        <v>0.182</v>
      </c>
      <c r="F76" s="25">
        <v>0.157</v>
      </c>
      <c r="G76" s="50">
        <v>1881</v>
      </c>
      <c r="H76" s="56">
        <v>17.49</v>
      </c>
      <c r="J76" s="25">
        <f t="shared" si="3"/>
        <v>4.492970867208673</v>
      </c>
      <c r="K76" s="25">
        <f t="shared" si="4"/>
        <v>3.8758045392953937</v>
      </c>
    </row>
    <row r="77" spans="1:11" ht="15">
      <c r="A77" s="50">
        <v>1882</v>
      </c>
      <c r="B77" s="3">
        <v>26.5</v>
      </c>
      <c r="C77" s="3">
        <v>18.65</v>
      </c>
      <c r="E77" s="25">
        <v>0.195</v>
      </c>
      <c r="F77" s="25">
        <v>0.137</v>
      </c>
      <c r="G77" s="50">
        <v>1882</v>
      </c>
      <c r="H77" s="56">
        <v>17.93</v>
      </c>
      <c r="J77" s="25">
        <f t="shared" si="3"/>
        <v>4.935001693766939</v>
      </c>
      <c r="K77" s="25">
        <f t="shared" si="4"/>
        <v>3.467155036133695</v>
      </c>
    </row>
    <row r="78" spans="1:11" ht="15">
      <c r="A78" s="50">
        <v>1883</v>
      </c>
      <c r="B78" s="3">
        <v>27.25</v>
      </c>
      <c r="C78" s="3">
        <v>20.5</v>
      </c>
      <c r="E78" s="25">
        <v>0.196</v>
      </c>
      <c r="F78" s="25">
        <v>0.148</v>
      </c>
      <c r="G78" s="50">
        <v>1883</v>
      </c>
      <c r="H78" s="56">
        <v>18.03</v>
      </c>
      <c r="J78" s="25">
        <f t="shared" si="3"/>
        <v>4.987974254742548</v>
      </c>
      <c r="K78" s="25">
        <f t="shared" si="4"/>
        <v>3.7664295392953933</v>
      </c>
    </row>
    <row r="79" spans="1:11" ht="15">
      <c r="A79" s="50">
        <v>1884</v>
      </c>
      <c r="B79" s="3">
        <v>25</v>
      </c>
      <c r="C79" s="3">
        <v>20</v>
      </c>
      <c r="E79" s="25">
        <v>0.185</v>
      </c>
      <c r="F79" s="25">
        <v>0.148</v>
      </c>
      <c r="G79" s="50">
        <v>1884</v>
      </c>
      <c r="H79" s="56">
        <v>18.27</v>
      </c>
      <c r="J79" s="25">
        <f t="shared" si="3"/>
        <v>4.770706300813009</v>
      </c>
      <c r="K79" s="25">
        <f t="shared" si="4"/>
        <v>3.816565040650407</v>
      </c>
    </row>
    <row r="80" spans="1:11" ht="15">
      <c r="A80" s="50">
        <v>1885</v>
      </c>
      <c r="B80" s="3">
        <v>25</v>
      </c>
      <c r="C80" s="3">
        <v>20.25</v>
      </c>
      <c r="E80" s="25">
        <v>0.178</v>
      </c>
      <c r="F80" s="25">
        <v>0.145</v>
      </c>
      <c r="G80" s="50">
        <v>1885</v>
      </c>
      <c r="H80" s="56">
        <v>19.47</v>
      </c>
      <c r="J80" s="25">
        <f t="shared" si="3"/>
        <v>4.891683604336044</v>
      </c>
      <c r="K80" s="25">
        <f t="shared" si="4"/>
        <v>3.9847984417344176</v>
      </c>
    </row>
    <row r="81" spans="1:11" ht="15">
      <c r="A81" s="50">
        <v>1886</v>
      </c>
      <c r="B81" s="3">
        <v>25.5</v>
      </c>
      <c r="C81" s="3">
        <v>20.5</v>
      </c>
      <c r="E81" s="25">
        <v>0.174</v>
      </c>
      <c r="F81" s="25">
        <v>0.14</v>
      </c>
      <c r="G81" s="50">
        <v>1886</v>
      </c>
      <c r="H81" s="56">
        <v>20.47</v>
      </c>
      <c r="J81" s="25">
        <f t="shared" si="3"/>
        <v>5.027354336043361</v>
      </c>
      <c r="K81" s="25">
        <f t="shared" si="4"/>
        <v>4.044997741644084</v>
      </c>
    </row>
    <row r="82" spans="1:11" ht="15">
      <c r="A82" s="50">
        <v>1887</v>
      </c>
      <c r="B82" s="3">
        <v>25.8</v>
      </c>
      <c r="C82" s="3">
        <v>20.3</v>
      </c>
      <c r="E82" s="25">
        <v>0.167</v>
      </c>
      <c r="F82" s="25">
        <v>0.131</v>
      </c>
      <c r="G82" s="50">
        <v>1887</v>
      </c>
      <c r="H82" s="56">
        <v>20.71</v>
      </c>
      <c r="J82" s="25">
        <f t="shared" si="3"/>
        <v>4.881676264679315</v>
      </c>
      <c r="K82" s="25">
        <f t="shared" si="4"/>
        <v>3.8293388663053305</v>
      </c>
    </row>
    <row r="83" spans="1:11" ht="15">
      <c r="A83" s="50">
        <v>1888</v>
      </c>
      <c r="B83" s="3">
        <v>25.9</v>
      </c>
      <c r="C83" s="3">
        <v>20.25</v>
      </c>
      <c r="E83" s="25">
        <v>0.179</v>
      </c>
      <c r="F83" s="25">
        <v>0.14</v>
      </c>
      <c r="G83" s="50">
        <v>1888</v>
      </c>
      <c r="H83" s="56">
        <v>20.29</v>
      </c>
      <c r="J83" s="25">
        <f t="shared" si="3"/>
        <v>5.126340898825655</v>
      </c>
      <c r="K83" s="25">
        <f t="shared" si="4"/>
        <v>4.009428635953027</v>
      </c>
    </row>
    <row r="84" spans="1:11" ht="15">
      <c r="A84" s="50">
        <v>1889</v>
      </c>
      <c r="B84" s="3">
        <v>26.1</v>
      </c>
      <c r="C84" s="3">
        <v>20.78</v>
      </c>
      <c r="E84" s="25">
        <v>0.2</v>
      </c>
      <c r="F84" s="25">
        <v>0.159</v>
      </c>
      <c r="G84" s="50">
        <v>1889</v>
      </c>
      <c r="H84" s="56">
        <v>21.04</v>
      </c>
      <c r="J84" s="25">
        <f t="shared" si="3"/>
        <v>5.939476061427282</v>
      </c>
      <c r="K84" s="25">
        <f t="shared" si="4"/>
        <v>4.721883468834689</v>
      </c>
    </row>
    <row r="85" spans="1:11" ht="15">
      <c r="A85" s="50">
        <v>1890</v>
      </c>
      <c r="B85" s="3">
        <v>26.3</v>
      </c>
      <c r="C85" s="3">
        <v>20.5</v>
      </c>
      <c r="E85" s="25">
        <v>0.222</v>
      </c>
      <c r="F85" s="25">
        <v>0.152</v>
      </c>
      <c r="G85" s="50">
        <v>1890</v>
      </c>
      <c r="H85" s="56">
        <v>19.81</v>
      </c>
      <c r="J85" s="25">
        <f t="shared" si="3"/>
        <v>6.207401761517615</v>
      </c>
      <c r="K85" s="25">
        <f t="shared" si="4"/>
        <v>4.250112917795844</v>
      </c>
    </row>
    <row r="86" spans="1:11" ht="15">
      <c r="A86" s="50">
        <v>1891</v>
      </c>
      <c r="B86" s="3">
        <v>27.1</v>
      </c>
      <c r="C86" s="3">
        <v>21.1</v>
      </c>
      <c r="E86" s="25">
        <v>0.21</v>
      </c>
      <c r="F86" s="25">
        <v>0.164</v>
      </c>
      <c r="G86" s="50">
        <v>1891</v>
      </c>
      <c r="H86" s="56">
        <v>23.23</v>
      </c>
      <c r="J86" s="25">
        <f t="shared" si="3"/>
        <v>6.885586043360435</v>
      </c>
      <c r="K86" s="25">
        <f t="shared" si="4"/>
        <v>5.377314814814817</v>
      </c>
    </row>
    <row r="87" spans="1:11" ht="15">
      <c r="A87" s="50">
        <v>1892</v>
      </c>
      <c r="B87" s="3">
        <v>27.5</v>
      </c>
      <c r="C87" s="3">
        <v>20.3</v>
      </c>
      <c r="E87" s="25">
        <v>0.198</v>
      </c>
      <c r="F87" s="25">
        <v>0.15</v>
      </c>
      <c r="G87" s="50">
        <v>1892</v>
      </c>
      <c r="H87" s="56">
        <v>23.64</v>
      </c>
      <c r="J87" s="25">
        <f t="shared" si="3"/>
        <v>6.606707317073171</v>
      </c>
      <c r="K87" s="25">
        <f t="shared" si="4"/>
        <v>5.005081300813009</v>
      </c>
    </row>
    <row r="88" spans="1:11" ht="15">
      <c r="A88" s="50">
        <v>1893</v>
      </c>
      <c r="B88" s="3">
        <v>25</v>
      </c>
      <c r="C88" s="3">
        <v>20</v>
      </c>
      <c r="E88" s="25">
        <v>0.189</v>
      </c>
      <c r="F88" s="25">
        <v>0.152</v>
      </c>
      <c r="G88" s="50">
        <v>1893</v>
      </c>
      <c r="H88" s="56">
        <v>23.22</v>
      </c>
      <c r="J88" s="25">
        <f t="shared" si="3"/>
        <v>6.194359756097562</v>
      </c>
      <c r="K88" s="25">
        <f t="shared" si="4"/>
        <v>4.981707317073171</v>
      </c>
    </row>
    <row r="89" spans="1:11" ht="15">
      <c r="A89" s="50">
        <v>1894</v>
      </c>
      <c r="B89" s="3">
        <v>27.5</v>
      </c>
      <c r="C89" s="3">
        <v>22</v>
      </c>
      <c r="E89" s="25">
        <v>0.214</v>
      </c>
      <c r="F89" s="25">
        <v>0.171</v>
      </c>
      <c r="G89" s="50">
        <v>1894</v>
      </c>
      <c r="H89" s="56">
        <v>23.01</v>
      </c>
      <c r="J89" s="25">
        <f t="shared" si="3"/>
        <v>6.950287940379406</v>
      </c>
      <c r="K89" s="25">
        <f t="shared" si="4"/>
        <v>5.553734756097563</v>
      </c>
    </row>
    <row r="90" spans="1:11" ht="15">
      <c r="A90" s="50">
        <v>1895</v>
      </c>
      <c r="B90" s="3">
        <v>28.8</v>
      </c>
      <c r="C90" s="3">
        <v>22.5</v>
      </c>
      <c r="E90" s="25">
        <v>0.223</v>
      </c>
      <c r="F90" s="25">
        <v>0.174</v>
      </c>
      <c r="G90" s="50">
        <v>1895</v>
      </c>
      <c r="H90" s="56">
        <v>23</v>
      </c>
      <c r="J90" s="25">
        <f t="shared" si="3"/>
        <v>7.239442186088529</v>
      </c>
      <c r="K90" s="25">
        <f t="shared" si="4"/>
        <v>5.648712737127372</v>
      </c>
    </row>
    <row r="91" spans="1:11" ht="15">
      <c r="A91" s="50">
        <v>1896</v>
      </c>
      <c r="B91" s="3">
        <v>30.2</v>
      </c>
      <c r="C91" s="3">
        <v>21.6</v>
      </c>
      <c r="E91" s="25">
        <v>0.234</v>
      </c>
      <c r="F91" s="25">
        <v>0.167</v>
      </c>
      <c r="G91" s="50">
        <v>1896</v>
      </c>
      <c r="H91" s="56">
        <v>23.26</v>
      </c>
      <c r="J91" s="25">
        <f t="shared" si="3"/>
        <v>7.682418699186994</v>
      </c>
      <c r="K91" s="25">
        <f t="shared" si="4"/>
        <v>5.482751806684735</v>
      </c>
    </row>
    <row r="92" spans="1:11" ht="15">
      <c r="A92" s="50">
        <v>1897</v>
      </c>
      <c r="B92" s="3">
        <v>34.6</v>
      </c>
      <c r="C92" s="3">
        <v>21.3</v>
      </c>
      <c r="E92" s="25">
        <v>0.19</v>
      </c>
      <c r="F92" s="25">
        <v>0.165</v>
      </c>
      <c r="G92" s="50">
        <v>1897</v>
      </c>
      <c r="H92" s="56">
        <v>23.26</v>
      </c>
      <c r="J92" s="25">
        <f t="shared" si="3"/>
        <v>6.237861336946704</v>
      </c>
      <c r="K92" s="25">
        <f t="shared" si="4"/>
        <v>5.417090108401085</v>
      </c>
    </row>
    <row r="93" spans="1:11" ht="15">
      <c r="A93" s="50">
        <v>1898</v>
      </c>
      <c r="B93" s="3">
        <v>26.3</v>
      </c>
      <c r="C93" s="3">
        <v>20.8</v>
      </c>
      <c r="E93" s="25">
        <v>0.204</v>
      </c>
      <c r="F93" s="25">
        <v>0.161</v>
      </c>
      <c r="G93" s="50">
        <v>1898</v>
      </c>
      <c r="H93" s="56">
        <v>23.26</v>
      </c>
      <c r="J93" s="25">
        <f t="shared" si="3"/>
        <v>6.697493224932251</v>
      </c>
      <c r="K93" s="25">
        <f t="shared" si="4"/>
        <v>5.285766711833786</v>
      </c>
    </row>
    <row r="94" spans="1:11" ht="15">
      <c r="A94" s="50">
        <v>1899</v>
      </c>
      <c r="B94" s="3">
        <v>28.7</v>
      </c>
      <c r="C94" s="3">
        <v>23.1</v>
      </c>
      <c r="E94" s="25">
        <v>0.222</v>
      </c>
      <c r="F94" s="25">
        <v>0.179</v>
      </c>
      <c r="G94" s="50">
        <v>1899</v>
      </c>
      <c r="H94" s="56">
        <v>23.26</v>
      </c>
      <c r="J94" s="25">
        <f t="shared" si="3"/>
        <v>7.288448509485097</v>
      </c>
      <c r="K94" s="25">
        <f t="shared" si="4"/>
        <v>5.876721996386632</v>
      </c>
    </row>
    <row r="95" spans="1:11" ht="15">
      <c r="A95" s="50">
        <v>1900</v>
      </c>
      <c r="B95" s="3">
        <v>26.1</v>
      </c>
      <c r="C95" s="3">
        <v>21.7</v>
      </c>
      <c r="E95" s="25">
        <v>0.202</v>
      </c>
      <c r="F95" s="25">
        <v>0.168</v>
      </c>
      <c r="G95" s="50">
        <v>1900</v>
      </c>
      <c r="H95" s="56">
        <v>23.26</v>
      </c>
      <c r="J95" s="25">
        <f t="shared" si="3"/>
        <v>6.631831526648601</v>
      </c>
      <c r="K95" s="25">
        <f t="shared" si="4"/>
        <v>5.5155826558265595</v>
      </c>
    </row>
    <row r="96" spans="1:11" ht="15">
      <c r="A96" s="50">
        <v>1901</v>
      </c>
      <c r="B96" s="3">
        <v>27.25</v>
      </c>
      <c r="C96" s="3">
        <v>20.75</v>
      </c>
      <c r="E96" s="25">
        <v>0.211</v>
      </c>
      <c r="F96" s="25">
        <v>0.161</v>
      </c>
      <c r="G96" s="50">
        <v>1901</v>
      </c>
      <c r="H96" s="56">
        <v>23.26</v>
      </c>
      <c r="J96" s="25">
        <f t="shared" si="3"/>
        <v>6.927309168925024</v>
      </c>
      <c r="K96" s="25">
        <f t="shared" si="4"/>
        <v>5.285766711833786</v>
      </c>
    </row>
    <row r="97" spans="1:11" ht="15">
      <c r="A97" s="50">
        <v>1902</v>
      </c>
      <c r="B97" s="3">
        <v>28.5</v>
      </c>
      <c r="C97" s="3">
        <v>21.6</v>
      </c>
      <c r="E97" s="25">
        <v>0.221</v>
      </c>
      <c r="F97" s="25">
        <v>0.167</v>
      </c>
      <c r="G97" s="50">
        <v>1902</v>
      </c>
      <c r="H97" s="56">
        <v>23.26</v>
      </c>
      <c r="J97" s="25">
        <f t="shared" si="3"/>
        <v>7.255617660343272</v>
      </c>
      <c r="K97" s="25">
        <f t="shared" si="4"/>
        <v>5.482751806684735</v>
      </c>
    </row>
    <row r="98" spans="1:11" ht="15">
      <c r="A98" s="50">
        <v>1903</v>
      </c>
      <c r="B98" s="3">
        <v>29</v>
      </c>
      <c r="C98" s="3">
        <v>21.5</v>
      </c>
      <c r="E98" s="25">
        <v>0.224</v>
      </c>
      <c r="F98" s="25">
        <v>0.166</v>
      </c>
      <c r="G98" s="50">
        <v>1903</v>
      </c>
      <c r="H98" s="56">
        <v>23.26</v>
      </c>
      <c r="J98" s="25">
        <f t="shared" si="3"/>
        <v>7.354110207768747</v>
      </c>
      <c r="K98" s="25">
        <f t="shared" si="4"/>
        <v>5.44992095754291</v>
      </c>
    </row>
    <row r="99" spans="1:11" ht="15">
      <c r="A99" s="50">
        <v>1904</v>
      </c>
      <c r="B99" s="3">
        <v>28</v>
      </c>
      <c r="C99" s="3">
        <v>21.5</v>
      </c>
      <c r="E99" s="25">
        <v>0.217</v>
      </c>
      <c r="F99" s="25">
        <v>0.166</v>
      </c>
      <c r="G99" s="50">
        <v>1904</v>
      </c>
      <c r="H99" s="56">
        <v>23.26</v>
      </c>
      <c r="J99" s="25">
        <f t="shared" si="3"/>
        <v>7.124294263775973</v>
      </c>
      <c r="K99" s="25">
        <f t="shared" si="4"/>
        <v>5.44992095754291</v>
      </c>
    </row>
    <row r="100" spans="1:11" ht="15">
      <c r="A100" s="50">
        <v>1905</v>
      </c>
      <c r="B100" s="3">
        <v>29.3</v>
      </c>
      <c r="C100" s="3">
        <v>21.9</v>
      </c>
      <c r="E100" s="25">
        <v>0.227</v>
      </c>
      <c r="F100" s="25">
        <v>0.17</v>
      </c>
      <c r="G100" s="50">
        <v>1905</v>
      </c>
      <c r="H100" s="56">
        <v>23.26</v>
      </c>
      <c r="J100" s="25">
        <f t="shared" si="3"/>
        <v>7.452602755194221</v>
      </c>
      <c r="K100" s="25">
        <f t="shared" si="4"/>
        <v>5.5812443541102095</v>
      </c>
    </row>
    <row r="101" spans="1:11" ht="15">
      <c r="A101" s="50">
        <v>1906</v>
      </c>
      <c r="B101" s="3">
        <v>30.1</v>
      </c>
      <c r="C101" s="3">
        <v>22</v>
      </c>
      <c r="E101" s="25">
        <v>0.233</v>
      </c>
      <c r="F101" s="25">
        <v>0.17</v>
      </c>
      <c r="G101" s="50">
        <v>1906</v>
      </c>
      <c r="H101" s="56">
        <v>23.26</v>
      </c>
      <c r="J101" s="25">
        <f t="shared" si="3"/>
        <v>7.64958785004517</v>
      </c>
      <c r="K101" s="25">
        <f t="shared" si="4"/>
        <v>5.5812443541102095</v>
      </c>
    </row>
    <row r="102" spans="1:11" ht="15">
      <c r="A102" s="50">
        <v>1907</v>
      </c>
      <c r="B102" s="3">
        <v>32.75</v>
      </c>
      <c r="C102" s="3">
        <v>22.5</v>
      </c>
      <c r="E102" s="25">
        <v>0.253</v>
      </c>
      <c r="F102" s="25">
        <v>0.174</v>
      </c>
      <c r="G102" s="50">
        <v>1907</v>
      </c>
      <c r="H102" s="56">
        <v>23.26</v>
      </c>
      <c r="J102" s="25">
        <f t="shared" si="3"/>
        <v>8.306204832881663</v>
      </c>
      <c r="K102" s="25">
        <f t="shared" si="4"/>
        <v>5.7125677506775085</v>
      </c>
    </row>
    <row r="103" spans="1:11" ht="15">
      <c r="A103" s="50">
        <v>1908</v>
      </c>
      <c r="B103" s="3">
        <v>29.4</v>
      </c>
      <c r="C103" s="3">
        <v>23.3</v>
      </c>
      <c r="E103" s="25">
        <v>0.228</v>
      </c>
      <c r="F103" s="25">
        <v>0.18</v>
      </c>
      <c r="G103" s="50">
        <v>1908</v>
      </c>
      <c r="H103" s="56">
        <v>23.26</v>
      </c>
      <c r="J103" s="25">
        <f t="shared" si="3"/>
        <v>7.485433604336046</v>
      </c>
      <c r="K103" s="25">
        <f t="shared" si="4"/>
        <v>5.909552845528456</v>
      </c>
    </row>
    <row r="104" spans="1:11" ht="15">
      <c r="A104" s="50">
        <v>1909</v>
      </c>
      <c r="B104" s="3">
        <v>34.15</v>
      </c>
      <c r="C104" s="3">
        <v>24.15</v>
      </c>
      <c r="E104" s="25">
        <v>0.264</v>
      </c>
      <c r="F104" s="25">
        <v>0.187</v>
      </c>
      <c r="G104" s="50">
        <v>1909</v>
      </c>
      <c r="H104" s="56">
        <v>23.26</v>
      </c>
      <c r="J104" s="25">
        <f t="shared" si="3"/>
        <v>8.667344173441736</v>
      </c>
      <c r="K104" s="25">
        <f t="shared" si="4"/>
        <v>6.139368789521231</v>
      </c>
    </row>
    <row r="105" spans="1:11" ht="15">
      <c r="A105" s="50">
        <v>1910</v>
      </c>
      <c r="B105" s="3">
        <v>36.15</v>
      </c>
      <c r="C105" s="3">
        <v>23</v>
      </c>
      <c r="E105" s="25">
        <v>0.28</v>
      </c>
      <c r="F105" s="25">
        <v>0.178</v>
      </c>
      <c r="G105" s="50">
        <v>1910</v>
      </c>
      <c r="H105" s="56">
        <v>23.26</v>
      </c>
      <c r="J105" s="25">
        <f t="shared" si="3"/>
        <v>9.192637759710934</v>
      </c>
      <c r="K105" s="25">
        <f t="shared" si="4"/>
        <v>5.843891147244807</v>
      </c>
    </row>
    <row r="106" spans="1:11" ht="15">
      <c r="A106" s="50">
        <v>1911</v>
      </c>
      <c r="B106" s="3">
        <v>32.8</v>
      </c>
      <c r="C106" s="3">
        <v>25</v>
      </c>
      <c r="E106" s="25">
        <v>0.254</v>
      </c>
      <c r="F106" s="25">
        <v>0.193</v>
      </c>
      <c r="G106" s="50">
        <v>1911</v>
      </c>
      <c r="H106" s="56">
        <v>23.26</v>
      </c>
      <c r="J106" s="25">
        <f t="shared" si="3"/>
        <v>8.33903568202349</v>
      </c>
      <c r="K106" s="25">
        <f t="shared" si="4"/>
        <v>6.336353884372178</v>
      </c>
    </row>
    <row r="107" spans="1:11" ht="15">
      <c r="A107" s="50">
        <v>1912</v>
      </c>
      <c r="B107" s="3">
        <v>38.85</v>
      </c>
      <c r="C107" s="3">
        <v>22.8</v>
      </c>
      <c r="E107" s="25">
        <v>0.301</v>
      </c>
      <c r="F107" s="25">
        <v>0.176</v>
      </c>
      <c r="G107" s="50">
        <v>1912</v>
      </c>
      <c r="H107" s="56">
        <v>23.26</v>
      </c>
      <c r="J107" s="25">
        <f t="shared" si="3"/>
        <v>9.882085591689252</v>
      </c>
      <c r="K107" s="25">
        <f t="shared" si="4"/>
        <v>5.778229448961157</v>
      </c>
    </row>
    <row r="108" spans="1:11" ht="15">
      <c r="A108" s="50">
        <v>1913</v>
      </c>
      <c r="B108" s="3">
        <v>35.1</v>
      </c>
      <c r="C108" s="3">
        <v>23.75</v>
      </c>
      <c r="E108" s="25">
        <v>0.272</v>
      </c>
      <c r="F108" s="25">
        <v>0.184</v>
      </c>
      <c r="G108" s="50">
        <v>1913</v>
      </c>
      <c r="H108" s="56">
        <v>23.26</v>
      </c>
      <c r="J108" s="25">
        <f t="shared" si="3"/>
        <v>8.929990966576336</v>
      </c>
      <c r="K108" s="25">
        <f t="shared" si="4"/>
        <v>6.040876242095756</v>
      </c>
    </row>
    <row r="109" spans="1:11" ht="15">
      <c r="A109" s="51">
        <v>1914</v>
      </c>
      <c r="B109" s="3">
        <v>43.7</v>
      </c>
      <c r="C109" s="3">
        <v>27.5</v>
      </c>
      <c r="E109" s="25">
        <v>0.338</v>
      </c>
      <c r="F109" s="25">
        <v>0.213</v>
      </c>
      <c r="G109" s="51">
        <v>1914</v>
      </c>
      <c r="H109" s="56">
        <v>23.26</v>
      </c>
      <c r="J109" s="25">
        <f t="shared" si="3"/>
        <v>11.096827009936769</v>
      </c>
      <c r="K109" s="25">
        <f t="shared" si="4"/>
        <v>6.9929708672086734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2"/>
  <sheetViews>
    <sheetView zoomScale="125" zoomScaleNormal="125" workbookViewId="0" topLeftCell="E2">
      <pane ySplit="6020" topLeftCell="BM103" activePane="bottomLeft" state="split"/>
      <selection pane="topLeft" activeCell="O15" sqref="O15:P16"/>
      <selection pane="bottomLeft" activeCell="O116" sqref="O116"/>
    </sheetView>
  </sheetViews>
  <sheetFormatPr defaultColWidth="11.421875" defaultRowHeight="12.75"/>
  <cols>
    <col min="1" max="5" width="8.8515625" style="3" customWidth="1"/>
    <col min="6" max="6" width="5.00390625" style="3" customWidth="1"/>
    <col min="7" max="7" width="9.7109375" style="25" customWidth="1"/>
    <col min="8" max="8" width="8.8515625" style="25" customWidth="1"/>
    <col min="9" max="9" width="7.8515625" style="25" customWidth="1"/>
    <col min="10" max="10" width="8.8515625" style="25" customWidth="1"/>
    <col min="11" max="12" width="8.8515625" style="3" customWidth="1"/>
    <col min="13" max="13" width="4.8515625" style="3" customWidth="1"/>
    <col min="14" max="14" width="8.8515625" style="3" customWidth="1"/>
    <col min="15" max="15" width="11.7109375" style="3" customWidth="1"/>
    <col min="16" max="16384" width="8.8515625" style="3" customWidth="1"/>
  </cols>
  <sheetData>
    <row r="1" ht="15">
      <c r="A1" s="2" t="s">
        <v>41</v>
      </c>
    </row>
    <row r="2" spans="1:14" ht="15">
      <c r="A2" s="3" t="s">
        <v>191</v>
      </c>
      <c r="N2" s="3" t="s">
        <v>181</v>
      </c>
    </row>
    <row r="4" ht="15">
      <c r="A4" s="3" t="s">
        <v>113</v>
      </c>
    </row>
    <row r="5" ht="15">
      <c r="A5" s="3" t="s">
        <v>114</v>
      </c>
    </row>
    <row r="6" ht="15">
      <c r="A6" s="3" t="s">
        <v>79</v>
      </c>
    </row>
    <row r="7" ht="15">
      <c r="A7" s="3" t="s">
        <v>174</v>
      </c>
    </row>
    <row r="8" spans="1:12" ht="15">
      <c r="A8" s="3" t="s">
        <v>176</v>
      </c>
      <c r="L8" s="11"/>
    </row>
    <row r="9" ht="15">
      <c r="L9" s="11" t="s">
        <v>53</v>
      </c>
    </row>
    <row r="10" spans="7:18" ht="15">
      <c r="G10" s="26" t="s">
        <v>157</v>
      </c>
      <c r="H10" s="26"/>
      <c r="I10" s="26"/>
      <c r="J10" s="26"/>
      <c r="L10" s="11" t="s">
        <v>54</v>
      </c>
      <c r="N10" s="31" t="s">
        <v>136</v>
      </c>
      <c r="O10" s="31"/>
      <c r="P10" s="31"/>
      <c r="Q10" s="31"/>
      <c r="R10" s="27"/>
    </row>
    <row r="11" spans="7:17" s="60" customFormat="1" ht="15">
      <c r="G11" s="61"/>
      <c r="H11" s="61"/>
      <c r="I11" s="63" t="s">
        <v>85</v>
      </c>
      <c r="J11" s="61"/>
      <c r="L11" s="62"/>
      <c r="N11" s="61"/>
      <c r="O11" s="61"/>
      <c r="P11" s="61"/>
      <c r="Q11" s="63" t="s">
        <v>85</v>
      </c>
    </row>
    <row r="12" spans="2:18" ht="15">
      <c r="B12" s="24" t="s">
        <v>115</v>
      </c>
      <c r="C12" s="24" t="s">
        <v>117</v>
      </c>
      <c r="D12" s="24" t="s">
        <v>168</v>
      </c>
      <c r="E12" s="24" t="s">
        <v>177</v>
      </c>
      <c r="F12" s="24"/>
      <c r="G12" s="28" t="s">
        <v>115</v>
      </c>
      <c r="H12" s="28" t="s">
        <v>117</v>
      </c>
      <c r="I12" s="28" t="s">
        <v>86</v>
      </c>
      <c r="J12" s="28" t="s">
        <v>177</v>
      </c>
      <c r="L12" s="11" t="s">
        <v>55</v>
      </c>
      <c r="N12" s="28" t="s">
        <v>115</v>
      </c>
      <c r="O12" s="28" t="s">
        <v>117</v>
      </c>
      <c r="P12" s="28" t="s">
        <v>117</v>
      </c>
      <c r="Q12" s="28" t="s">
        <v>86</v>
      </c>
      <c r="R12" s="28" t="s">
        <v>177</v>
      </c>
    </row>
    <row r="13" spans="2:18" s="8" customFormat="1" ht="15">
      <c r="B13" s="45" t="s">
        <v>116</v>
      </c>
      <c r="C13" s="45" t="s">
        <v>167</v>
      </c>
      <c r="D13" s="45" t="s">
        <v>175</v>
      </c>
      <c r="E13" s="45" t="s">
        <v>178</v>
      </c>
      <c r="F13" s="45"/>
      <c r="G13" s="43" t="s">
        <v>78</v>
      </c>
      <c r="H13" s="43" t="s">
        <v>33</v>
      </c>
      <c r="I13" s="43" t="s">
        <v>29</v>
      </c>
      <c r="J13" s="43" t="s">
        <v>29</v>
      </c>
      <c r="L13" s="44" t="s">
        <v>56</v>
      </c>
      <c r="N13" s="45" t="s">
        <v>190</v>
      </c>
      <c r="O13" s="45" t="s">
        <v>84</v>
      </c>
      <c r="P13" s="45" t="s">
        <v>190</v>
      </c>
      <c r="Q13" s="45" t="s">
        <v>190</v>
      </c>
      <c r="R13" s="45" t="s">
        <v>190</v>
      </c>
    </row>
    <row r="14" spans="1:18" ht="15">
      <c r="A14" s="49">
        <v>1816</v>
      </c>
      <c r="B14" s="3">
        <v>18</v>
      </c>
      <c r="D14" s="3">
        <v>33.75</v>
      </c>
      <c r="E14" s="3">
        <v>2.86</v>
      </c>
      <c r="G14" s="25">
        <v>3.245</v>
      </c>
      <c r="I14" s="25">
        <v>0.203</v>
      </c>
      <c r="J14" s="25">
        <v>0.516</v>
      </c>
      <c r="K14" s="49">
        <v>1816</v>
      </c>
      <c r="L14" s="12">
        <v>15.3</v>
      </c>
      <c r="N14" s="25">
        <f>G14*L14/(182.5*0.453)</f>
        <v>0.6005443164292843</v>
      </c>
      <c r="Q14" s="9">
        <f>I14*L14/0.4055</f>
        <v>7.659432799013564</v>
      </c>
      <c r="R14" s="9">
        <f>J14*L14/0.4055</f>
        <v>19.46929716399507</v>
      </c>
    </row>
    <row r="15" spans="1:18" ht="15">
      <c r="A15" s="50">
        <v>1817</v>
      </c>
      <c r="B15" s="3">
        <v>17.5</v>
      </c>
      <c r="D15" s="3">
        <v>34.1</v>
      </c>
      <c r="E15" s="3">
        <v>2.8</v>
      </c>
      <c r="G15" s="25">
        <v>3.145</v>
      </c>
      <c r="I15" s="25">
        <v>0.204</v>
      </c>
      <c r="J15" s="25">
        <v>0.503</v>
      </c>
      <c r="K15" s="50">
        <v>1817</v>
      </c>
      <c r="L15" s="12">
        <v>15.36</v>
      </c>
      <c r="N15" s="25">
        <f aca="true" t="shared" si="0" ref="N15:N39">G15*L15/(182.5*0.453)</f>
        <v>0.5843200580604192</v>
      </c>
      <c r="O15" s="64" t="s">
        <v>82</v>
      </c>
      <c r="P15" s="64" t="s">
        <v>80</v>
      </c>
      <c r="Q15" s="9">
        <f aca="true" t="shared" si="1" ref="Q15:Q78">I15*L15/0.4055</f>
        <v>7.727348951911219</v>
      </c>
      <c r="R15" s="9">
        <f aca="true" t="shared" si="2" ref="R15:R78">J15*L15/0.4055</f>
        <v>19.053218249075215</v>
      </c>
    </row>
    <row r="16" spans="1:18" ht="15">
      <c r="A16" s="50">
        <v>1818</v>
      </c>
      <c r="B16" s="3">
        <v>17</v>
      </c>
      <c r="D16" s="3">
        <v>35</v>
      </c>
      <c r="E16" s="3">
        <v>2.6</v>
      </c>
      <c r="G16" s="25">
        <v>3.055</v>
      </c>
      <c r="I16" s="25">
        <v>0.21</v>
      </c>
      <c r="J16" s="25">
        <v>0.467</v>
      </c>
      <c r="K16" s="50">
        <v>1818</v>
      </c>
      <c r="L16" s="12">
        <v>15.19</v>
      </c>
      <c r="N16" s="25">
        <f t="shared" si="0"/>
        <v>0.5613166409628353</v>
      </c>
      <c r="O16" s="64" t="s">
        <v>83</v>
      </c>
      <c r="P16" s="64" t="s">
        <v>81</v>
      </c>
      <c r="Q16" s="9">
        <f t="shared" si="1"/>
        <v>7.866584463625153</v>
      </c>
      <c r="R16" s="9">
        <f t="shared" si="2"/>
        <v>17.49378545006165</v>
      </c>
    </row>
    <row r="17" spans="1:18" ht="15">
      <c r="A17" s="50">
        <v>1819</v>
      </c>
      <c r="B17" s="3">
        <v>16.4</v>
      </c>
      <c r="D17" s="3">
        <v>34.85</v>
      </c>
      <c r="E17" s="3">
        <v>2.5</v>
      </c>
      <c r="G17" s="25">
        <v>2.932</v>
      </c>
      <c r="I17" s="25">
        <v>0.206</v>
      </c>
      <c r="J17" s="25">
        <v>0.447</v>
      </c>
      <c r="K17" s="50">
        <v>1819</v>
      </c>
      <c r="L17" s="12">
        <v>15.6</v>
      </c>
      <c r="N17" s="25">
        <f t="shared" si="0"/>
        <v>0.553257733829266</v>
      </c>
      <c r="Q17" s="9">
        <f t="shared" si="1"/>
        <v>7.925030826140565</v>
      </c>
      <c r="R17" s="9">
        <f t="shared" si="2"/>
        <v>17.196547472256473</v>
      </c>
    </row>
    <row r="18" spans="1:18" ht="15">
      <c r="A18" s="50">
        <v>1820</v>
      </c>
      <c r="B18" s="3">
        <v>17.1</v>
      </c>
      <c r="D18" s="3">
        <v>34.45</v>
      </c>
      <c r="E18" s="3">
        <v>3.1</v>
      </c>
      <c r="G18" s="25">
        <v>3.037</v>
      </c>
      <c r="I18" s="25">
        <v>0.203</v>
      </c>
      <c r="J18" s="25">
        <v>0.551</v>
      </c>
      <c r="K18" s="50">
        <v>1820</v>
      </c>
      <c r="L18" s="12">
        <v>15.54</v>
      </c>
      <c r="N18" s="25">
        <f t="shared" si="0"/>
        <v>0.5708667331942302</v>
      </c>
      <c r="Q18" s="9">
        <f t="shared" si="1"/>
        <v>7.779580764488285</v>
      </c>
      <c r="R18" s="9">
        <f t="shared" si="2"/>
        <v>21.11600493218249</v>
      </c>
    </row>
    <row r="19" spans="1:18" ht="15">
      <c r="A19" s="50">
        <v>1821</v>
      </c>
      <c r="B19" s="3">
        <v>7</v>
      </c>
      <c r="D19" s="3">
        <v>31.8</v>
      </c>
      <c r="E19" s="3">
        <v>2.95</v>
      </c>
      <c r="G19" s="25">
        <v>3.014</v>
      </c>
      <c r="I19" s="25">
        <v>0.189</v>
      </c>
      <c r="J19" s="25">
        <v>0.523</v>
      </c>
      <c r="K19" s="50">
        <v>1821</v>
      </c>
      <c r="L19" s="12">
        <v>15.56</v>
      </c>
      <c r="N19" s="25">
        <f t="shared" si="0"/>
        <v>0.5672725513320632</v>
      </c>
      <c r="Q19" s="9">
        <f t="shared" si="1"/>
        <v>7.252379778051788</v>
      </c>
      <c r="R19" s="9">
        <f t="shared" si="2"/>
        <v>20.068754623921087</v>
      </c>
    </row>
    <row r="20" spans="1:18" ht="15">
      <c r="A20" s="50">
        <v>1822</v>
      </c>
      <c r="B20" s="3">
        <v>14.12</v>
      </c>
      <c r="D20" s="3">
        <v>27.75</v>
      </c>
      <c r="E20" s="3">
        <v>3.1</v>
      </c>
      <c r="G20" s="25">
        <v>2.52</v>
      </c>
      <c r="I20" s="25">
        <v>0.164</v>
      </c>
      <c r="J20" s="25">
        <v>0.553</v>
      </c>
      <c r="K20" s="50">
        <v>1822</v>
      </c>
      <c r="L20" s="12">
        <v>15.63</v>
      </c>
      <c r="N20" s="25">
        <f t="shared" si="0"/>
        <v>0.47642928422389547</v>
      </c>
      <c r="Q20" s="9">
        <f t="shared" si="1"/>
        <v>6.321381011097411</v>
      </c>
      <c r="R20" s="9">
        <f t="shared" si="2"/>
        <v>21.31538840937115</v>
      </c>
    </row>
    <row r="21" spans="1:18" ht="15">
      <c r="A21" s="50">
        <v>1823</v>
      </c>
      <c r="B21" s="3">
        <v>13.5</v>
      </c>
      <c r="D21" s="3">
        <v>27.6</v>
      </c>
      <c r="E21" s="3">
        <v>3.15</v>
      </c>
      <c r="G21" s="25">
        <v>2.398</v>
      </c>
      <c r="I21" s="25">
        <v>0.165</v>
      </c>
      <c r="J21" s="25">
        <v>0.559</v>
      </c>
      <c r="K21" s="50">
        <v>1823</v>
      </c>
      <c r="L21" s="12">
        <v>15.54</v>
      </c>
      <c r="N21" s="25">
        <f t="shared" si="0"/>
        <v>0.4507535153769391</v>
      </c>
      <c r="Q21" s="9">
        <f t="shared" si="1"/>
        <v>6.323304562268803</v>
      </c>
      <c r="R21" s="9">
        <f t="shared" si="2"/>
        <v>21.422589395807645</v>
      </c>
    </row>
    <row r="22" spans="1:18" ht="15">
      <c r="A22" s="50">
        <v>1824</v>
      </c>
      <c r="B22" s="3">
        <v>13.5</v>
      </c>
      <c r="D22" s="3">
        <v>26.1</v>
      </c>
      <c r="E22" s="3">
        <v>3.2</v>
      </c>
      <c r="G22" s="25">
        <v>2.426</v>
      </c>
      <c r="I22" s="25">
        <v>0.156</v>
      </c>
      <c r="J22" s="25">
        <v>0.579</v>
      </c>
      <c r="K22" s="50">
        <v>1824</v>
      </c>
      <c r="L22" s="12">
        <v>15.69</v>
      </c>
      <c r="N22" s="25">
        <f t="shared" si="0"/>
        <v>0.46041839789530986</v>
      </c>
      <c r="Q22" s="9">
        <f t="shared" si="1"/>
        <v>6.036103575832305</v>
      </c>
      <c r="R22" s="9">
        <f t="shared" si="2"/>
        <v>22.403230579531442</v>
      </c>
    </row>
    <row r="23" spans="1:18" ht="15">
      <c r="A23" s="50">
        <v>1825</v>
      </c>
      <c r="B23" s="3">
        <v>15.1</v>
      </c>
      <c r="D23" s="3">
        <v>25.7</v>
      </c>
      <c r="E23" s="3">
        <v>3</v>
      </c>
      <c r="G23" s="25">
        <v>2.7</v>
      </c>
      <c r="I23" s="25">
        <v>0.153</v>
      </c>
      <c r="J23" s="25">
        <v>0.536</v>
      </c>
      <c r="K23" s="50">
        <v>1825</v>
      </c>
      <c r="L23" s="12">
        <v>15.26</v>
      </c>
      <c r="N23" s="25">
        <f t="shared" si="0"/>
        <v>0.4983761226526355</v>
      </c>
      <c r="Q23" s="9">
        <f t="shared" si="1"/>
        <v>5.757780517879161</v>
      </c>
      <c r="R23" s="9">
        <f t="shared" si="2"/>
        <v>20.171048088779287</v>
      </c>
    </row>
    <row r="24" spans="1:18" ht="15">
      <c r="A24" s="50">
        <v>1826</v>
      </c>
      <c r="B24" s="3">
        <v>16</v>
      </c>
      <c r="D24" s="3">
        <v>26.33</v>
      </c>
      <c r="E24" s="3">
        <v>3.02</v>
      </c>
      <c r="G24" s="25">
        <v>2.861</v>
      </c>
      <c r="I24" s="25">
        <v>0.157</v>
      </c>
      <c r="J24" s="25">
        <v>0.54</v>
      </c>
      <c r="K24" s="50">
        <v>1826</v>
      </c>
      <c r="L24" s="12">
        <v>15.43</v>
      </c>
      <c r="N24" s="25">
        <f t="shared" si="0"/>
        <v>0.5339771991895734</v>
      </c>
      <c r="Q24" s="9">
        <f t="shared" si="1"/>
        <v>5.974130702836004</v>
      </c>
      <c r="R24" s="9">
        <f t="shared" si="2"/>
        <v>20.547965474722563</v>
      </c>
    </row>
    <row r="25" spans="1:18" ht="15">
      <c r="A25" s="50">
        <v>1827</v>
      </c>
      <c r="B25" s="3">
        <v>15.75</v>
      </c>
      <c r="D25" s="3">
        <v>26.9</v>
      </c>
      <c r="E25" s="3">
        <v>2.95</v>
      </c>
      <c r="G25" s="25">
        <v>2.811</v>
      </c>
      <c r="I25" s="25">
        <v>0.16</v>
      </c>
      <c r="J25" s="25">
        <v>0.527</v>
      </c>
      <c r="K25" s="50">
        <v>1827</v>
      </c>
      <c r="L25" s="12">
        <v>15.63</v>
      </c>
      <c r="N25" s="25">
        <f t="shared" si="0"/>
        <v>0.5314455229973691</v>
      </c>
      <c r="Q25" s="9">
        <f t="shared" si="1"/>
        <v>6.167200986436499</v>
      </c>
      <c r="R25" s="9">
        <f t="shared" si="2"/>
        <v>20.313218249075216</v>
      </c>
    </row>
    <row r="26" spans="1:18" ht="15">
      <c r="A26" s="50">
        <v>1828</v>
      </c>
      <c r="B26" s="3">
        <v>15.3</v>
      </c>
      <c r="D26" s="3">
        <v>28.48</v>
      </c>
      <c r="E26" s="3">
        <v>2.9</v>
      </c>
      <c r="G26" s="25">
        <v>2.722</v>
      </c>
      <c r="I26" s="25">
        <v>0.169</v>
      </c>
      <c r="J26" s="25">
        <v>0.516</v>
      </c>
      <c r="K26" s="50">
        <v>1828</v>
      </c>
      <c r="L26" s="12">
        <v>15.51</v>
      </c>
      <c r="N26" s="25">
        <f t="shared" si="0"/>
        <v>0.5106682391363513</v>
      </c>
      <c r="Q26" s="9">
        <f t="shared" si="1"/>
        <v>6.464093711467325</v>
      </c>
      <c r="R26" s="9">
        <f t="shared" si="2"/>
        <v>19.736522811344017</v>
      </c>
    </row>
    <row r="27" spans="1:18" ht="15">
      <c r="A27" s="50">
        <v>1829</v>
      </c>
      <c r="B27" s="3">
        <v>17.5</v>
      </c>
      <c r="D27" s="3">
        <v>29.15</v>
      </c>
      <c r="E27" s="3">
        <v>2.87</v>
      </c>
      <c r="G27" s="25">
        <v>3.118</v>
      </c>
      <c r="I27" s="25">
        <v>0.172</v>
      </c>
      <c r="J27" s="25">
        <v>0.511</v>
      </c>
      <c r="K27" s="50">
        <v>1829</v>
      </c>
      <c r="L27" s="12">
        <v>15.66</v>
      </c>
      <c r="N27" s="25">
        <f t="shared" si="0"/>
        <v>0.5906181620248572</v>
      </c>
      <c r="Q27" s="9">
        <f t="shared" si="1"/>
        <v>6.6424660912453755</v>
      </c>
      <c r="R27" s="9">
        <f t="shared" si="2"/>
        <v>19.73430332922318</v>
      </c>
    </row>
    <row r="28" spans="1:18" ht="15">
      <c r="A28" s="50">
        <v>1830</v>
      </c>
      <c r="B28" s="3">
        <v>23.66</v>
      </c>
      <c r="D28" s="3">
        <v>24.75</v>
      </c>
      <c r="E28" s="3">
        <v>2.4</v>
      </c>
      <c r="G28" s="25">
        <v>4.183</v>
      </c>
      <c r="I28" s="25">
        <v>0.145</v>
      </c>
      <c r="J28" s="25">
        <v>0.425</v>
      </c>
      <c r="K28" s="50">
        <v>1830</v>
      </c>
      <c r="L28" s="12">
        <v>15.76</v>
      </c>
      <c r="N28" s="25">
        <f t="shared" si="0"/>
        <v>0.7974124406543892</v>
      </c>
      <c r="Q28" s="9">
        <f t="shared" si="1"/>
        <v>5.635511713933415</v>
      </c>
      <c r="R28" s="9">
        <f t="shared" si="2"/>
        <v>16.517879161528974</v>
      </c>
    </row>
    <row r="29" spans="1:18" ht="15">
      <c r="A29" s="50">
        <v>1831</v>
      </c>
      <c r="B29" s="3">
        <v>25</v>
      </c>
      <c r="D29" s="3">
        <v>33.5</v>
      </c>
      <c r="E29" s="3">
        <v>2.85</v>
      </c>
      <c r="G29" s="25">
        <v>4.41</v>
      </c>
      <c r="I29" s="25">
        <v>0.197</v>
      </c>
      <c r="J29" s="25">
        <v>0.503</v>
      </c>
      <c r="K29" s="50">
        <v>1831</v>
      </c>
      <c r="L29" s="12">
        <v>15.47</v>
      </c>
      <c r="N29" s="25">
        <f t="shared" si="0"/>
        <v>0.8252163657806405</v>
      </c>
      <c r="Q29" s="9">
        <f t="shared" si="1"/>
        <v>7.515635018495685</v>
      </c>
      <c r="R29" s="9">
        <f t="shared" si="2"/>
        <v>19.18966707768187</v>
      </c>
    </row>
    <row r="30" spans="1:18" ht="15">
      <c r="A30" s="50">
        <v>1832</v>
      </c>
      <c r="B30" s="3">
        <v>27.8</v>
      </c>
      <c r="D30" s="3">
        <v>34.75</v>
      </c>
      <c r="E30" s="3">
        <v>3.1</v>
      </c>
      <c r="G30" s="25">
        <v>4.904</v>
      </c>
      <c r="I30" s="25">
        <v>0.202</v>
      </c>
      <c r="J30" s="25">
        <v>0.547</v>
      </c>
      <c r="K30" s="50">
        <v>1832</v>
      </c>
      <c r="L30" s="12">
        <v>15.3</v>
      </c>
      <c r="N30" s="25">
        <f t="shared" si="0"/>
        <v>0.9075714415313435</v>
      </c>
      <c r="Q30" s="9">
        <f t="shared" si="1"/>
        <v>7.62170160295931</v>
      </c>
      <c r="R30" s="9">
        <f t="shared" si="2"/>
        <v>20.638964241676945</v>
      </c>
    </row>
    <row r="31" spans="1:18" ht="15">
      <c r="A31" s="50">
        <v>1833</v>
      </c>
      <c r="B31" s="3">
        <v>28</v>
      </c>
      <c r="D31" s="3">
        <v>37.6</v>
      </c>
      <c r="E31" s="3">
        <v>3.18</v>
      </c>
      <c r="G31" s="25">
        <v>4.897</v>
      </c>
      <c r="I31" s="25">
        <v>0.221</v>
      </c>
      <c r="J31" s="25">
        <v>0.556</v>
      </c>
      <c r="K31" s="50">
        <v>1833</v>
      </c>
      <c r="L31" s="12">
        <v>15.78</v>
      </c>
      <c r="N31" s="25">
        <f t="shared" si="0"/>
        <v>0.9347081556744987</v>
      </c>
      <c r="Q31" s="9">
        <f t="shared" si="1"/>
        <v>8.600197287299629</v>
      </c>
      <c r="R31" s="9">
        <f t="shared" si="2"/>
        <v>21.636695437731195</v>
      </c>
    </row>
    <row r="32" spans="1:18" ht="15">
      <c r="A32" s="50">
        <v>1834</v>
      </c>
      <c r="B32" s="3">
        <v>29.75</v>
      </c>
      <c r="D32" s="3">
        <v>35</v>
      </c>
      <c r="E32" s="3">
        <v>3.2</v>
      </c>
      <c r="G32" s="25">
        <v>5.239</v>
      </c>
      <c r="I32" s="25">
        <v>0.204</v>
      </c>
      <c r="J32" s="25">
        <v>0.564</v>
      </c>
      <c r="K32" s="50">
        <v>1834</v>
      </c>
      <c r="L32" s="12">
        <v>15.33</v>
      </c>
      <c r="N32" s="25">
        <f t="shared" si="0"/>
        <v>0.9714701986754967</v>
      </c>
      <c r="Q32" s="9">
        <f t="shared" si="1"/>
        <v>7.712256473489518</v>
      </c>
      <c r="R32" s="9">
        <f t="shared" si="2"/>
        <v>21.322120838471022</v>
      </c>
    </row>
    <row r="33" spans="1:18" ht="15">
      <c r="A33" s="50">
        <v>1835</v>
      </c>
      <c r="B33" s="3">
        <v>25.7</v>
      </c>
      <c r="D33" s="3">
        <v>35.55</v>
      </c>
      <c r="E33" s="3">
        <v>3.1</v>
      </c>
      <c r="G33" s="25">
        <v>4.487</v>
      </c>
      <c r="I33" s="25">
        <v>0.212</v>
      </c>
      <c r="J33" s="25">
        <v>0.541</v>
      </c>
      <c r="K33" s="50">
        <v>1835</v>
      </c>
      <c r="L33" s="12">
        <v>15.63</v>
      </c>
      <c r="N33" s="25">
        <f t="shared" si="0"/>
        <v>0.8483088088542139</v>
      </c>
      <c r="Q33" s="9">
        <f t="shared" si="1"/>
        <v>8.17154130702836</v>
      </c>
      <c r="R33" s="9">
        <f t="shared" si="2"/>
        <v>20.85284833538841</v>
      </c>
    </row>
    <row r="34" spans="1:18" ht="15">
      <c r="A34" s="50">
        <v>1836</v>
      </c>
      <c r="B34" s="3">
        <v>27.5</v>
      </c>
      <c r="D34" s="3">
        <v>38.5</v>
      </c>
      <c r="E34" s="3">
        <v>3.05</v>
      </c>
      <c r="G34" s="25">
        <v>4.793</v>
      </c>
      <c r="I34" s="25">
        <v>0.224</v>
      </c>
      <c r="J34" s="25">
        <v>0.532</v>
      </c>
      <c r="K34" s="50">
        <v>1836</v>
      </c>
      <c r="L34" s="12">
        <v>15.83</v>
      </c>
      <c r="N34" s="25">
        <f t="shared" si="0"/>
        <v>0.9177560857600775</v>
      </c>
      <c r="Q34" s="9">
        <f t="shared" si="1"/>
        <v>8.744562268803946</v>
      </c>
      <c r="R34" s="9">
        <f t="shared" si="2"/>
        <v>20.768335388409373</v>
      </c>
    </row>
    <row r="35" spans="1:18" ht="15">
      <c r="A35" s="50">
        <v>1837</v>
      </c>
      <c r="B35" s="3">
        <v>28.9</v>
      </c>
      <c r="D35" s="3">
        <v>33.6</v>
      </c>
      <c r="E35" s="3">
        <v>2.85</v>
      </c>
      <c r="G35" s="25">
        <v>5.037</v>
      </c>
      <c r="I35" s="25">
        <v>0.195</v>
      </c>
      <c r="J35" s="25">
        <v>0.497</v>
      </c>
      <c r="K35" s="50">
        <v>1837</v>
      </c>
      <c r="L35" s="12">
        <v>16</v>
      </c>
      <c r="N35" s="25">
        <f t="shared" si="0"/>
        <v>0.9748344370860927</v>
      </c>
      <c r="Q35" s="9">
        <f t="shared" si="1"/>
        <v>7.694204685573366</v>
      </c>
      <c r="R35" s="9">
        <f t="shared" si="2"/>
        <v>19.610357583230577</v>
      </c>
    </row>
    <row r="36" spans="1:18" ht="15">
      <c r="A36" s="50">
        <v>1838</v>
      </c>
      <c r="B36" s="3">
        <v>28.5</v>
      </c>
      <c r="D36" s="3">
        <v>32.4</v>
      </c>
      <c r="E36" s="3">
        <v>2.9</v>
      </c>
      <c r="G36" s="25">
        <v>4.95</v>
      </c>
      <c r="I36" s="25">
        <v>0.188</v>
      </c>
      <c r="J36" s="25">
        <v>0.504</v>
      </c>
      <c r="K36" s="50">
        <v>1838</v>
      </c>
      <c r="L36" s="12">
        <v>15.89</v>
      </c>
      <c r="N36" s="25">
        <f t="shared" si="0"/>
        <v>0.951410686745895</v>
      </c>
      <c r="Q36" s="9">
        <f t="shared" si="1"/>
        <v>7.367003699136868</v>
      </c>
      <c r="R36" s="9">
        <f t="shared" si="2"/>
        <v>19.749839704069053</v>
      </c>
    </row>
    <row r="37" spans="1:18" ht="15">
      <c r="A37" s="50">
        <v>1839</v>
      </c>
      <c r="B37" s="3">
        <v>30.4</v>
      </c>
      <c r="D37" s="3">
        <v>33.55</v>
      </c>
      <c r="E37" s="3">
        <v>2.53</v>
      </c>
      <c r="G37" s="25">
        <v>5.344</v>
      </c>
      <c r="I37" s="25">
        <v>0.196</v>
      </c>
      <c r="J37" s="25">
        <v>0.445</v>
      </c>
      <c r="K37" s="50">
        <v>1839</v>
      </c>
      <c r="L37" s="12">
        <v>15.53</v>
      </c>
      <c r="N37" s="25">
        <f t="shared" si="0"/>
        <v>1.0038685173425264</v>
      </c>
      <c r="Q37" s="9">
        <f t="shared" si="1"/>
        <v>7.506485819975339</v>
      </c>
      <c r="R37" s="9">
        <f t="shared" si="2"/>
        <v>17.042786683107273</v>
      </c>
    </row>
    <row r="38" spans="1:18" ht="15">
      <c r="A38" s="50">
        <v>1840</v>
      </c>
      <c r="B38" s="3">
        <v>25.5</v>
      </c>
      <c r="D38" s="3">
        <v>30.85</v>
      </c>
      <c r="E38" s="3">
        <v>2.62</v>
      </c>
      <c r="G38" s="25">
        <v>4.513</v>
      </c>
      <c r="I38" s="25">
        <v>0.182</v>
      </c>
      <c r="J38" s="25">
        <v>0.523</v>
      </c>
      <c r="K38" s="50">
        <v>1840</v>
      </c>
      <c r="L38" s="12">
        <v>15.59</v>
      </c>
      <c r="N38" s="25">
        <f t="shared" si="0"/>
        <v>0.8510407934923947</v>
      </c>
      <c r="Q38" s="9">
        <f t="shared" si="1"/>
        <v>6.997237977805178</v>
      </c>
      <c r="R38" s="9">
        <f t="shared" si="2"/>
        <v>20.107447595561034</v>
      </c>
    </row>
    <row r="39" spans="1:18" ht="15.75" thickBot="1">
      <c r="A39" s="50">
        <v>1841</v>
      </c>
      <c r="B39" s="3">
        <v>25</v>
      </c>
      <c r="D39" s="3">
        <v>31.75</v>
      </c>
      <c r="E39" s="3">
        <v>2.95</v>
      </c>
      <c r="G39" s="25">
        <v>4.41</v>
      </c>
      <c r="I39" s="25">
        <v>0.186</v>
      </c>
      <c r="J39" s="25">
        <v>0.52</v>
      </c>
      <c r="K39" s="50">
        <v>1841</v>
      </c>
      <c r="L39" s="56">
        <v>15.47</v>
      </c>
      <c r="N39" s="35">
        <f t="shared" si="0"/>
        <v>0.8252163657806405</v>
      </c>
      <c r="Q39" s="9">
        <f t="shared" si="1"/>
        <v>7.0959802712700375</v>
      </c>
      <c r="R39" s="9">
        <f t="shared" si="2"/>
        <v>19.83822441430333</v>
      </c>
    </row>
    <row r="40" spans="1:18" ht="15">
      <c r="A40" s="50">
        <v>1842</v>
      </c>
      <c r="B40" s="3">
        <v>7.44</v>
      </c>
      <c r="D40" s="3">
        <v>15.5</v>
      </c>
      <c r="E40" s="3">
        <v>42.5</v>
      </c>
      <c r="G40" s="25">
        <v>8.682</v>
      </c>
      <c r="I40" s="25">
        <v>0.181</v>
      </c>
      <c r="J40" s="25">
        <v>0.496</v>
      </c>
      <c r="K40" s="50">
        <v>1842</v>
      </c>
      <c r="L40" s="56">
        <v>15.16</v>
      </c>
      <c r="N40" s="25">
        <f>G40*L40/(1.882*182.5*0.453)</f>
        <v>0.8459375300971991</v>
      </c>
      <c r="Q40" s="9">
        <f t="shared" si="1"/>
        <v>6.766855733662145</v>
      </c>
      <c r="R40" s="9">
        <f t="shared" si="2"/>
        <v>18.54342786683107</v>
      </c>
    </row>
    <row r="41" spans="1:18" ht="15">
      <c r="A41" s="50">
        <v>1843</v>
      </c>
      <c r="B41" s="3">
        <v>7.44</v>
      </c>
      <c r="D41" s="3">
        <v>14.82</v>
      </c>
      <c r="E41" s="3">
        <v>41.75</v>
      </c>
      <c r="G41" s="25">
        <v>8.66</v>
      </c>
      <c r="I41" s="25">
        <v>0.173</v>
      </c>
      <c r="J41" s="25">
        <v>0.486</v>
      </c>
      <c r="K41" s="50">
        <v>1843</v>
      </c>
      <c r="L41" s="56">
        <v>14.78</v>
      </c>
      <c r="N41" s="25">
        <f aca="true" t="shared" si="3" ref="N41:N104">G41*L41/(1.882*182.5*0.453)</f>
        <v>0.8226434349149649</v>
      </c>
      <c r="Q41" s="9">
        <f t="shared" si="1"/>
        <v>6.30564734895191</v>
      </c>
      <c r="R41" s="9">
        <f t="shared" si="2"/>
        <v>17.714130702836</v>
      </c>
    </row>
    <row r="42" spans="1:18" ht="15">
      <c r="A42" s="50">
        <v>1844</v>
      </c>
      <c r="B42" s="3">
        <v>7.44</v>
      </c>
      <c r="D42" s="3">
        <v>14.15</v>
      </c>
      <c r="E42" s="3">
        <v>43.6</v>
      </c>
      <c r="G42" s="25">
        <v>8.66</v>
      </c>
      <c r="I42" s="25">
        <v>0.165</v>
      </c>
      <c r="J42" s="25">
        <v>0.508</v>
      </c>
      <c r="K42" s="50">
        <v>1844</v>
      </c>
      <c r="L42" s="56">
        <v>14.78</v>
      </c>
      <c r="N42" s="25">
        <f t="shared" si="3"/>
        <v>0.8226434349149649</v>
      </c>
      <c r="Q42" s="9">
        <f t="shared" si="1"/>
        <v>6.014056720098643</v>
      </c>
      <c r="R42" s="9">
        <f t="shared" si="2"/>
        <v>18.51600493218249</v>
      </c>
    </row>
    <row r="43" spans="1:18" ht="15">
      <c r="A43" s="50">
        <v>1845</v>
      </c>
      <c r="B43" s="3">
        <v>7.44</v>
      </c>
      <c r="D43" s="3">
        <v>13.6</v>
      </c>
      <c r="E43" s="3">
        <v>45.4</v>
      </c>
      <c r="G43" s="25">
        <v>8.645</v>
      </c>
      <c r="I43" s="25">
        <v>0.158</v>
      </c>
      <c r="J43" s="25">
        <v>0.528</v>
      </c>
      <c r="K43" s="50">
        <v>1845</v>
      </c>
      <c r="L43" s="56">
        <v>15.06</v>
      </c>
      <c r="N43" s="25">
        <f t="shared" si="3"/>
        <v>0.836776123501021</v>
      </c>
      <c r="Q43" s="9">
        <f t="shared" si="1"/>
        <v>5.868014796547472</v>
      </c>
      <c r="R43" s="9">
        <f t="shared" si="2"/>
        <v>19.60956843403206</v>
      </c>
    </row>
    <row r="44" spans="1:18" ht="15">
      <c r="A44" s="50">
        <v>1846</v>
      </c>
      <c r="B44" s="3">
        <v>7.44</v>
      </c>
      <c r="D44" s="3">
        <v>13.45</v>
      </c>
      <c r="E44" s="3">
        <v>43.28</v>
      </c>
      <c r="G44" s="25">
        <v>8.653</v>
      </c>
      <c r="I44" s="25">
        <v>0.156</v>
      </c>
      <c r="J44" s="25">
        <v>0.503</v>
      </c>
      <c r="K44" s="50">
        <v>1846</v>
      </c>
      <c r="L44" s="56">
        <v>15.04</v>
      </c>
      <c r="N44" s="25">
        <f t="shared" si="3"/>
        <v>0.8364381832737006</v>
      </c>
      <c r="Q44" s="9">
        <f t="shared" si="1"/>
        <v>5.786041923551171</v>
      </c>
      <c r="R44" s="9">
        <f t="shared" si="2"/>
        <v>18.65627620221948</v>
      </c>
    </row>
    <row r="45" spans="1:18" ht="15">
      <c r="A45" s="50">
        <v>1847</v>
      </c>
      <c r="B45" s="3">
        <v>7.44</v>
      </c>
      <c r="D45" s="3">
        <v>14.2</v>
      </c>
      <c r="E45" s="3">
        <v>44.6</v>
      </c>
      <c r="G45" s="25">
        <v>8.645</v>
      </c>
      <c r="I45" s="25">
        <v>0.165</v>
      </c>
      <c r="J45" s="25">
        <v>0.518</v>
      </c>
      <c r="K45" s="50">
        <v>1847</v>
      </c>
      <c r="L45" s="56">
        <v>14.8</v>
      </c>
      <c r="N45" s="25">
        <f t="shared" si="3"/>
        <v>0.8223297893635532</v>
      </c>
      <c r="Q45" s="9">
        <f t="shared" si="1"/>
        <v>6.022194821208385</v>
      </c>
      <c r="R45" s="9">
        <f t="shared" si="2"/>
        <v>18.90604192355117</v>
      </c>
    </row>
    <row r="46" spans="1:18" ht="15">
      <c r="A46" s="50">
        <v>1848</v>
      </c>
      <c r="B46" s="3">
        <v>7.35</v>
      </c>
      <c r="D46" s="3">
        <v>14.65</v>
      </c>
      <c r="E46" s="3">
        <v>41.5</v>
      </c>
      <c r="G46" s="25">
        <v>8.519</v>
      </c>
      <c r="I46" s="25">
        <v>0.17</v>
      </c>
      <c r="J46" s="25">
        <v>0.481</v>
      </c>
      <c r="K46" s="50">
        <v>1848</v>
      </c>
      <c r="L46" s="56">
        <v>15.01</v>
      </c>
      <c r="N46" s="25">
        <f t="shared" si="3"/>
        <v>0.8218425461411651</v>
      </c>
      <c r="Q46" s="9">
        <f t="shared" si="1"/>
        <v>6.292725030826141</v>
      </c>
      <c r="R46" s="9">
        <f t="shared" si="2"/>
        <v>17.804710234278666</v>
      </c>
    </row>
    <row r="47" spans="1:18" ht="15">
      <c r="A47" s="50">
        <v>1849</v>
      </c>
      <c r="B47" s="3">
        <v>7.8</v>
      </c>
      <c r="D47" s="3">
        <v>14.9</v>
      </c>
      <c r="E47" s="3">
        <v>43.33</v>
      </c>
      <c r="G47" s="25">
        <v>9.04</v>
      </c>
      <c r="I47" s="25">
        <v>0.173</v>
      </c>
      <c r="J47" s="25">
        <v>0.502</v>
      </c>
      <c r="K47" s="50">
        <v>1849</v>
      </c>
      <c r="L47" s="56">
        <v>15.01</v>
      </c>
      <c r="N47" s="25">
        <f t="shared" si="3"/>
        <v>0.8721043100265444</v>
      </c>
      <c r="Q47" s="9">
        <f t="shared" si="1"/>
        <v>6.403773119605425</v>
      </c>
      <c r="R47" s="9">
        <f t="shared" si="2"/>
        <v>18.58204685573366</v>
      </c>
    </row>
    <row r="48" spans="1:18" ht="15">
      <c r="A48" s="50">
        <v>1850</v>
      </c>
      <c r="B48" s="3">
        <v>8.1</v>
      </c>
      <c r="C48" s="3">
        <v>1.15</v>
      </c>
      <c r="D48" s="3">
        <v>14.75</v>
      </c>
      <c r="E48" s="3">
        <v>43.35</v>
      </c>
      <c r="G48" s="25">
        <v>9.38</v>
      </c>
      <c r="H48" s="25">
        <v>1.332</v>
      </c>
      <c r="I48" s="25">
        <v>0.172</v>
      </c>
      <c r="J48" s="25">
        <v>0.501</v>
      </c>
      <c r="K48" s="50">
        <v>1850</v>
      </c>
      <c r="L48" s="56">
        <v>15.2</v>
      </c>
      <c r="N48" s="25">
        <f t="shared" si="3"/>
        <v>0.9163591831577224</v>
      </c>
      <c r="O48" s="25">
        <f>H48*L48/2.097</f>
        <v>9.654935622317597</v>
      </c>
      <c r="Q48" s="9">
        <f t="shared" si="1"/>
        <v>6.44734895191122</v>
      </c>
      <c r="R48" s="9">
        <f t="shared" si="2"/>
        <v>18.779778051787915</v>
      </c>
    </row>
    <row r="49" spans="1:18" ht="15">
      <c r="A49" s="50">
        <v>1851</v>
      </c>
      <c r="B49" s="3">
        <v>8.05</v>
      </c>
      <c r="C49" s="3">
        <v>1.1</v>
      </c>
      <c r="D49" s="3">
        <v>14.72</v>
      </c>
      <c r="E49" s="3">
        <v>46.15</v>
      </c>
      <c r="G49" s="25">
        <v>9.314</v>
      </c>
      <c r="H49" s="25">
        <v>1.272</v>
      </c>
      <c r="I49" s="25">
        <v>0.17</v>
      </c>
      <c r="J49" s="25">
        <v>0.534</v>
      </c>
      <c r="K49" s="50">
        <v>1851</v>
      </c>
      <c r="L49" s="56">
        <v>15.12</v>
      </c>
      <c r="N49" s="25">
        <f t="shared" si="3"/>
        <v>0.9051224456486162</v>
      </c>
      <c r="O49" s="25">
        <f aca="true" t="shared" si="4" ref="O49:O89">H49*L49/2.097</f>
        <v>9.171502145922746</v>
      </c>
      <c r="Q49" s="9">
        <f t="shared" si="1"/>
        <v>6.338840937114673</v>
      </c>
      <c r="R49" s="9">
        <f t="shared" si="2"/>
        <v>19.911418002466093</v>
      </c>
    </row>
    <row r="50" spans="1:18" ht="15">
      <c r="A50" s="50">
        <v>1852</v>
      </c>
      <c r="B50" s="3">
        <v>6.37</v>
      </c>
      <c r="C50" s="3">
        <v>0.95</v>
      </c>
      <c r="D50" s="3">
        <v>14.15</v>
      </c>
      <c r="E50" s="3">
        <v>43.33</v>
      </c>
      <c r="G50" s="25">
        <v>7.376</v>
      </c>
      <c r="H50" s="25">
        <v>1.1</v>
      </c>
      <c r="I50" s="25">
        <v>0.164</v>
      </c>
      <c r="J50" s="25">
        <v>0.502</v>
      </c>
      <c r="K50" s="50">
        <v>1852</v>
      </c>
      <c r="L50" s="12">
        <v>14.94</v>
      </c>
      <c r="N50" s="25">
        <f t="shared" si="3"/>
        <v>0.7082569023150609</v>
      </c>
      <c r="O50" s="25">
        <f t="shared" si="4"/>
        <v>7.836909871244636</v>
      </c>
      <c r="Q50" s="9">
        <f t="shared" si="1"/>
        <v>6.042318125770652</v>
      </c>
      <c r="R50" s="9">
        <f t="shared" si="2"/>
        <v>18.495388409371145</v>
      </c>
    </row>
    <row r="51" spans="1:18" ht="15">
      <c r="A51" s="50">
        <v>1853</v>
      </c>
      <c r="B51" s="3">
        <v>7.6</v>
      </c>
      <c r="C51" s="3">
        <v>1.15</v>
      </c>
      <c r="D51" s="3">
        <v>14.5</v>
      </c>
      <c r="E51" s="3">
        <v>44.03</v>
      </c>
      <c r="G51" s="25">
        <v>8.786</v>
      </c>
      <c r="H51" s="25">
        <v>1.561</v>
      </c>
      <c r="I51" s="25">
        <v>0.168</v>
      </c>
      <c r="J51" s="25">
        <v>0.509</v>
      </c>
      <c r="K51" s="50">
        <v>1853</v>
      </c>
      <c r="L51" s="12">
        <v>14.7</v>
      </c>
      <c r="N51" s="25">
        <f t="shared" si="3"/>
        <v>0.8300950876261719</v>
      </c>
      <c r="O51" s="25">
        <f t="shared" si="4"/>
        <v>10.942632331902717</v>
      </c>
      <c r="Q51" s="9">
        <f t="shared" si="1"/>
        <v>6.090258939580765</v>
      </c>
      <c r="R51" s="9">
        <f t="shared" si="2"/>
        <v>18.452034525277433</v>
      </c>
    </row>
    <row r="52" spans="1:18" ht="15">
      <c r="A52" s="50">
        <v>1854</v>
      </c>
      <c r="B52" s="3">
        <v>9.18</v>
      </c>
      <c r="C52" s="3">
        <v>1.35</v>
      </c>
      <c r="D52" s="3">
        <v>15.8</v>
      </c>
      <c r="E52" s="3">
        <v>45.42</v>
      </c>
      <c r="G52" s="25">
        <v>10.566</v>
      </c>
      <c r="H52" s="25">
        <v>1.554</v>
      </c>
      <c r="I52" s="25">
        <v>0.182</v>
      </c>
      <c r="J52" s="25">
        <v>0.523</v>
      </c>
      <c r="K52" s="50">
        <v>1854</v>
      </c>
      <c r="L52" s="12">
        <v>14.6</v>
      </c>
      <c r="N52" s="25">
        <f t="shared" si="3"/>
        <v>0.991477292720862</v>
      </c>
      <c r="O52" s="25">
        <f t="shared" si="4"/>
        <v>10.819456366237484</v>
      </c>
      <c r="Q52" s="9">
        <f t="shared" si="1"/>
        <v>6.552897657213316</v>
      </c>
      <c r="R52" s="9">
        <f t="shared" si="2"/>
        <v>18.830579531442662</v>
      </c>
    </row>
    <row r="53" spans="1:18" ht="15">
      <c r="A53" s="50">
        <v>1855</v>
      </c>
      <c r="B53" s="3">
        <v>9.05</v>
      </c>
      <c r="C53" s="3">
        <v>1.55</v>
      </c>
      <c r="D53" s="3">
        <v>16</v>
      </c>
      <c r="E53" s="3">
        <v>43.9</v>
      </c>
      <c r="G53" s="25">
        <v>10.109</v>
      </c>
      <c r="H53" s="25">
        <v>1.731</v>
      </c>
      <c r="I53" s="25">
        <v>0.179</v>
      </c>
      <c r="J53" s="25">
        <v>0.49</v>
      </c>
      <c r="K53" s="50">
        <v>1855</v>
      </c>
      <c r="L53" s="12">
        <v>15.04</v>
      </c>
      <c r="N53" s="25">
        <f t="shared" si="3"/>
        <v>0.9771817398259376</v>
      </c>
      <c r="O53" s="25">
        <f t="shared" si="4"/>
        <v>12.414992846924179</v>
      </c>
      <c r="Q53" s="9">
        <f t="shared" si="1"/>
        <v>6.639112207151664</v>
      </c>
      <c r="R53" s="9">
        <f t="shared" si="2"/>
        <v>18.174106041923547</v>
      </c>
    </row>
    <row r="54" spans="1:18" ht="15">
      <c r="A54" s="50">
        <v>1856</v>
      </c>
      <c r="B54" s="3">
        <v>8.72</v>
      </c>
      <c r="C54" s="3">
        <v>1.3</v>
      </c>
      <c r="D54" s="3">
        <v>16.75</v>
      </c>
      <c r="E54" s="3">
        <v>44.2</v>
      </c>
      <c r="G54" s="25">
        <v>9.967</v>
      </c>
      <c r="H54" s="25">
        <v>1.486</v>
      </c>
      <c r="I54" s="25">
        <v>0.191</v>
      </c>
      <c r="J54" s="25">
        <v>0.505</v>
      </c>
      <c r="K54" s="50">
        <v>1856</v>
      </c>
      <c r="L54" s="12">
        <v>15.4</v>
      </c>
      <c r="N54" s="25">
        <f t="shared" si="3"/>
        <v>0.9865168083647213</v>
      </c>
      <c r="O54" s="25">
        <f t="shared" si="4"/>
        <v>10.912923223652838</v>
      </c>
      <c r="Q54" s="9">
        <f t="shared" si="1"/>
        <v>7.253760789149198</v>
      </c>
      <c r="R54" s="9">
        <f t="shared" si="2"/>
        <v>19.178791615289764</v>
      </c>
    </row>
    <row r="55" spans="1:18" ht="15">
      <c r="A55" s="50">
        <v>1857</v>
      </c>
      <c r="B55" s="3">
        <v>7.9</v>
      </c>
      <c r="C55" s="3">
        <v>1.1</v>
      </c>
      <c r="D55" s="3">
        <v>16.9</v>
      </c>
      <c r="E55" s="3">
        <v>45.1</v>
      </c>
      <c r="G55" s="25">
        <v>8.982</v>
      </c>
      <c r="H55" s="25">
        <v>1.251</v>
      </c>
      <c r="I55" s="25">
        <v>0.192</v>
      </c>
      <c r="J55" s="25">
        <v>0.513</v>
      </c>
      <c r="K55" s="50">
        <v>1857</v>
      </c>
      <c r="L55" s="12">
        <v>15.22</v>
      </c>
      <c r="N55" s="25">
        <f t="shared" si="3"/>
        <v>0.8786319937936744</v>
      </c>
      <c r="O55" s="25">
        <f t="shared" si="4"/>
        <v>9.079742489270386</v>
      </c>
      <c r="Q55" s="9">
        <f t="shared" si="1"/>
        <v>7.206510480887793</v>
      </c>
      <c r="R55" s="9">
        <f t="shared" si="2"/>
        <v>19.25489519112207</v>
      </c>
    </row>
    <row r="56" spans="1:18" ht="15">
      <c r="A56" s="50">
        <v>1858</v>
      </c>
      <c r="B56" s="3">
        <v>7.3</v>
      </c>
      <c r="C56" s="3">
        <v>0.98</v>
      </c>
      <c r="D56" s="3">
        <v>16.8</v>
      </c>
      <c r="E56" s="3">
        <v>47.3</v>
      </c>
      <c r="G56" s="25">
        <v>8.096</v>
      </c>
      <c r="H56" s="25">
        <v>1.087</v>
      </c>
      <c r="I56" s="25">
        <v>0.186</v>
      </c>
      <c r="J56" s="25">
        <v>0.525</v>
      </c>
      <c r="K56" s="50">
        <v>1858</v>
      </c>
      <c r="L56" s="12">
        <v>15.15</v>
      </c>
      <c r="N56" s="25">
        <f t="shared" si="3"/>
        <v>0.7883198139567709</v>
      </c>
      <c r="O56" s="25">
        <f t="shared" si="4"/>
        <v>7.853147353361947</v>
      </c>
      <c r="Q56" s="9">
        <f t="shared" si="1"/>
        <v>6.949198520345252</v>
      </c>
      <c r="R56" s="9">
        <f t="shared" si="2"/>
        <v>19.614673242909987</v>
      </c>
    </row>
    <row r="57" spans="1:18" ht="15">
      <c r="A57" s="50">
        <v>1859</v>
      </c>
      <c r="B57" s="3">
        <v>7.65</v>
      </c>
      <c r="C57" s="3">
        <v>0.95</v>
      </c>
      <c r="D57" s="3">
        <v>17.15</v>
      </c>
      <c r="E57" s="3">
        <v>50.2</v>
      </c>
      <c r="G57" s="25">
        <v>8.331</v>
      </c>
      <c r="H57" s="25">
        <v>1.035</v>
      </c>
      <c r="I57" s="25">
        <v>0.187</v>
      </c>
      <c r="J57" s="25">
        <v>0.547</v>
      </c>
      <c r="K57" s="50">
        <v>1859</v>
      </c>
      <c r="L57" s="12">
        <v>15.06</v>
      </c>
      <c r="N57" s="25">
        <f t="shared" si="3"/>
        <v>0.8063830983096594</v>
      </c>
      <c r="O57" s="25">
        <f t="shared" si="4"/>
        <v>7.433047210300429</v>
      </c>
      <c r="Q57" s="9">
        <f t="shared" si="1"/>
        <v>6.94505548705302</v>
      </c>
      <c r="R57" s="9">
        <f t="shared" si="2"/>
        <v>20.315215782983973</v>
      </c>
    </row>
    <row r="58" spans="1:18" ht="15">
      <c r="A58" s="50">
        <v>1860</v>
      </c>
      <c r="B58" s="3">
        <v>7.58</v>
      </c>
      <c r="C58" s="3">
        <v>0.95</v>
      </c>
      <c r="D58" s="3">
        <v>17.88</v>
      </c>
      <c r="E58" s="3">
        <v>51.25</v>
      </c>
      <c r="G58" s="25">
        <v>8.27</v>
      </c>
      <c r="H58" s="25">
        <v>1.036</v>
      </c>
      <c r="I58" s="25">
        <v>0.195</v>
      </c>
      <c r="J58" s="25">
        <v>0.559</v>
      </c>
      <c r="K58" s="50">
        <v>1860</v>
      </c>
      <c r="L58" s="12">
        <v>15.31</v>
      </c>
      <c r="N58" s="25">
        <f t="shared" si="3"/>
        <v>0.8137668801802331</v>
      </c>
      <c r="O58" s="25">
        <f t="shared" si="4"/>
        <v>7.563738674296615</v>
      </c>
      <c r="Q58" s="9">
        <f t="shared" si="1"/>
        <v>7.362392108508015</v>
      </c>
      <c r="R58" s="9">
        <f t="shared" si="2"/>
        <v>21.105524044389643</v>
      </c>
    </row>
    <row r="59" spans="1:18" ht="15">
      <c r="A59" s="50">
        <v>1861</v>
      </c>
      <c r="B59" s="3">
        <v>8.32</v>
      </c>
      <c r="C59" s="3">
        <v>0.98</v>
      </c>
      <c r="D59" s="3">
        <v>17.3</v>
      </c>
      <c r="E59" s="3">
        <v>56.8</v>
      </c>
      <c r="G59" s="25">
        <v>8.977</v>
      </c>
      <c r="H59" s="25">
        <v>1.057</v>
      </c>
      <c r="I59" s="25">
        <v>0.187</v>
      </c>
      <c r="J59" s="25">
        <v>0.613</v>
      </c>
      <c r="K59" s="50">
        <v>1861</v>
      </c>
      <c r="L59" s="12">
        <v>14.92</v>
      </c>
      <c r="N59" s="25">
        <f t="shared" si="3"/>
        <v>0.8608338941836394</v>
      </c>
      <c r="O59" s="25">
        <f t="shared" si="4"/>
        <v>7.520476871721507</v>
      </c>
      <c r="Q59" s="9">
        <f t="shared" si="1"/>
        <v>6.880493218249074</v>
      </c>
      <c r="R59" s="9">
        <f t="shared" si="2"/>
        <v>22.554771886559802</v>
      </c>
    </row>
    <row r="60" spans="1:18" ht="15">
      <c r="A60" s="50">
        <v>1862</v>
      </c>
      <c r="B60" s="3">
        <v>9.02</v>
      </c>
      <c r="C60" s="3">
        <v>1.05</v>
      </c>
      <c r="D60" s="3">
        <v>17.8</v>
      </c>
      <c r="E60" s="3">
        <v>57</v>
      </c>
      <c r="G60" s="25">
        <v>9.814</v>
      </c>
      <c r="H60" s="25">
        <v>1.142</v>
      </c>
      <c r="I60" s="25">
        <v>0.194</v>
      </c>
      <c r="J60" s="25">
        <v>0.62</v>
      </c>
      <c r="K60" s="50">
        <v>1862</v>
      </c>
      <c r="L60" s="12">
        <v>15.44</v>
      </c>
      <c r="N60" s="25">
        <f t="shared" si="3"/>
        <v>0.9738961741316396</v>
      </c>
      <c r="O60" s="25">
        <f t="shared" si="4"/>
        <v>8.408431092036242</v>
      </c>
      <c r="Q60" s="9">
        <f t="shared" si="1"/>
        <v>7.386831072749691</v>
      </c>
      <c r="R60" s="9">
        <f t="shared" si="2"/>
        <v>23.607398273736123</v>
      </c>
    </row>
    <row r="61" spans="1:18" ht="15">
      <c r="A61" s="50">
        <v>1863</v>
      </c>
      <c r="B61" s="3">
        <v>9.54</v>
      </c>
      <c r="C61" s="3">
        <v>1.15</v>
      </c>
      <c r="D61" s="3">
        <v>17.65</v>
      </c>
      <c r="E61" s="3">
        <v>63.4</v>
      </c>
      <c r="G61" s="25">
        <v>10.313</v>
      </c>
      <c r="H61" s="25">
        <v>1.243</v>
      </c>
      <c r="I61" s="25">
        <v>0.191</v>
      </c>
      <c r="J61" s="25">
        <v>0.685</v>
      </c>
      <c r="K61" s="50">
        <v>1863</v>
      </c>
      <c r="L61" s="12">
        <v>15.73</v>
      </c>
      <c r="N61" s="25">
        <f t="shared" si="3"/>
        <v>1.0426368027255286</v>
      </c>
      <c r="O61" s="25">
        <f t="shared" si="4"/>
        <v>9.323981878874584</v>
      </c>
      <c r="Q61" s="9">
        <f t="shared" si="1"/>
        <v>7.409198520345253</v>
      </c>
      <c r="R61" s="9">
        <f t="shared" si="2"/>
        <v>26.57225647348952</v>
      </c>
    </row>
    <row r="62" spans="1:18" ht="15">
      <c r="A62" s="50">
        <v>1864</v>
      </c>
      <c r="B62" s="3">
        <v>9.25</v>
      </c>
      <c r="C62" s="3">
        <v>1.22</v>
      </c>
      <c r="D62" s="3">
        <v>16.35</v>
      </c>
      <c r="E62" s="3">
        <v>71.75</v>
      </c>
      <c r="G62" s="25">
        <v>9.897</v>
      </c>
      <c r="H62" s="25">
        <v>1.305</v>
      </c>
      <c r="I62" s="25">
        <v>0.175</v>
      </c>
      <c r="J62" s="25">
        <v>0.767</v>
      </c>
      <c r="K62" s="50">
        <v>1864</v>
      </c>
      <c r="L62" s="12">
        <v>14.11</v>
      </c>
      <c r="N62" s="25">
        <f t="shared" si="3"/>
        <v>0.8975319019463025</v>
      </c>
      <c r="O62" s="25">
        <f t="shared" si="4"/>
        <v>8.780901287553647</v>
      </c>
      <c r="Q62" s="9">
        <f t="shared" si="1"/>
        <v>6.089395807644882</v>
      </c>
      <c r="R62" s="9">
        <f t="shared" si="2"/>
        <v>26.688951911220713</v>
      </c>
    </row>
    <row r="63" spans="1:18" ht="15">
      <c r="A63" s="50">
        <v>1865</v>
      </c>
      <c r="B63" s="3">
        <v>9.4</v>
      </c>
      <c r="C63" s="3">
        <v>1.3</v>
      </c>
      <c r="D63" s="3">
        <v>16.95</v>
      </c>
      <c r="E63" s="3">
        <v>71.2</v>
      </c>
      <c r="G63" s="25">
        <v>9.757</v>
      </c>
      <c r="H63" s="25">
        <v>1.349</v>
      </c>
      <c r="I63" s="25">
        <v>0.176</v>
      </c>
      <c r="J63" s="25">
        <v>0.739</v>
      </c>
      <c r="K63" s="50">
        <v>1865</v>
      </c>
      <c r="L63" s="12">
        <v>14.07</v>
      </c>
      <c r="N63" s="25">
        <f t="shared" si="3"/>
        <v>0.8823272911253188</v>
      </c>
      <c r="O63" s="25">
        <f t="shared" si="4"/>
        <v>9.051230329041488</v>
      </c>
      <c r="Q63" s="9">
        <f t="shared" si="1"/>
        <v>6.106831072749691</v>
      </c>
      <c r="R63" s="9">
        <f t="shared" si="2"/>
        <v>25.641750924784212</v>
      </c>
    </row>
    <row r="64" spans="1:18" ht="15">
      <c r="A64" s="50">
        <v>1866</v>
      </c>
      <c r="B64" s="3">
        <v>9.888</v>
      </c>
      <c r="C64" s="3">
        <v>1.2</v>
      </c>
      <c r="D64" s="3">
        <v>18.35</v>
      </c>
      <c r="E64" s="3">
        <v>68.55</v>
      </c>
      <c r="G64" s="25">
        <v>9.435</v>
      </c>
      <c r="H64" s="25">
        <v>1.146</v>
      </c>
      <c r="I64" s="25">
        <v>0.175</v>
      </c>
      <c r="J64" s="25">
        <v>0.654</v>
      </c>
      <c r="K64" s="50">
        <v>1866</v>
      </c>
      <c r="L64" s="12">
        <v>14.55</v>
      </c>
      <c r="N64" s="25">
        <f t="shared" si="3"/>
        <v>0.8823161078618055</v>
      </c>
      <c r="O64" s="25">
        <f t="shared" si="4"/>
        <v>7.951502145922746</v>
      </c>
      <c r="Q64" s="9">
        <f t="shared" si="1"/>
        <v>6.279284833538841</v>
      </c>
      <c r="R64" s="9">
        <f t="shared" si="2"/>
        <v>23.466584463625153</v>
      </c>
    </row>
    <row r="65" spans="1:18" ht="15">
      <c r="A65" s="50">
        <v>1867</v>
      </c>
      <c r="B65" s="3">
        <v>9.79</v>
      </c>
      <c r="C65" s="3">
        <v>1.25</v>
      </c>
      <c r="D65" s="3">
        <v>18.6</v>
      </c>
      <c r="E65" s="3">
        <v>72.3</v>
      </c>
      <c r="G65" s="25">
        <v>9.32</v>
      </c>
      <c r="H65" s="25">
        <v>1.191</v>
      </c>
      <c r="I65" s="25">
        <v>0.177</v>
      </c>
      <c r="J65" s="25">
        <v>0.688</v>
      </c>
      <c r="K65" s="50">
        <v>1867</v>
      </c>
      <c r="L65" s="12">
        <v>16.07</v>
      </c>
      <c r="N65" s="25">
        <f t="shared" si="3"/>
        <v>0.9626116185302692</v>
      </c>
      <c r="O65" s="25">
        <f t="shared" si="4"/>
        <v>9.127024320457796</v>
      </c>
      <c r="Q65" s="9">
        <f t="shared" si="1"/>
        <v>7.014525277435264</v>
      </c>
      <c r="R65" s="9">
        <f t="shared" si="2"/>
        <v>27.265499383477184</v>
      </c>
    </row>
    <row r="66" spans="1:18" ht="15">
      <c r="A66" s="50">
        <v>1868</v>
      </c>
      <c r="B66" s="3">
        <v>9.65</v>
      </c>
      <c r="C66" s="3">
        <v>1.22</v>
      </c>
      <c r="D66" s="3">
        <v>18.68</v>
      </c>
      <c r="E66" s="3">
        <v>71.85</v>
      </c>
      <c r="G66" s="25">
        <v>9.63</v>
      </c>
      <c r="H66" s="25">
        <v>1.218</v>
      </c>
      <c r="I66" s="25">
        <v>0.186</v>
      </c>
      <c r="J66" s="25">
        <v>0.717</v>
      </c>
      <c r="K66" s="50">
        <v>1868</v>
      </c>
      <c r="L66" s="12">
        <v>15.43</v>
      </c>
      <c r="N66" s="25">
        <f t="shared" si="3"/>
        <v>0.9550179255181154</v>
      </c>
      <c r="O66" s="25">
        <f t="shared" si="4"/>
        <v>8.962203147353362</v>
      </c>
      <c r="Q66" s="9">
        <f t="shared" si="1"/>
        <v>7.077632552404438</v>
      </c>
      <c r="R66" s="9">
        <f t="shared" si="2"/>
        <v>27.283131935881624</v>
      </c>
    </row>
    <row r="67" spans="1:18" ht="15">
      <c r="A67" s="50">
        <v>1869</v>
      </c>
      <c r="B67" s="3">
        <v>8.83</v>
      </c>
      <c r="C67" s="3">
        <v>1.2</v>
      </c>
      <c r="D67" s="3">
        <v>18.7</v>
      </c>
      <c r="E67" s="3">
        <v>75.45</v>
      </c>
      <c r="G67" s="25">
        <v>8.212</v>
      </c>
      <c r="H67" s="25">
        <v>1.116</v>
      </c>
      <c r="I67" s="25">
        <v>0.174</v>
      </c>
      <c r="J67" s="25">
        <v>0.701</v>
      </c>
      <c r="K67" s="50">
        <v>1869</v>
      </c>
      <c r="L67" s="12">
        <v>15.38</v>
      </c>
      <c r="N67" s="25">
        <f t="shared" si="3"/>
        <v>0.8117542783775875</v>
      </c>
      <c r="O67" s="25">
        <f t="shared" si="4"/>
        <v>8.185064377682405</v>
      </c>
      <c r="Q67" s="9">
        <f t="shared" si="1"/>
        <v>6.599556103575832</v>
      </c>
      <c r="R67" s="9">
        <f t="shared" si="2"/>
        <v>26.58786683107275</v>
      </c>
    </row>
    <row r="68" spans="1:18" ht="15">
      <c r="A68" s="50">
        <v>1870</v>
      </c>
      <c r="B68" s="3">
        <v>9.15</v>
      </c>
      <c r="C68" s="3">
        <v>0.98</v>
      </c>
      <c r="D68" s="3">
        <v>19.35</v>
      </c>
      <c r="E68" s="3">
        <v>67.24</v>
      </c>
      <c r="G68" s="25">
        <v>8.262</v>
      </c>
      <c r="H68" s="25">
        <v>0.885</v>
      </c>
      <c r="I68" s="25">
        <v>0.174</v>
      </c>
      <c r="J68" s="25">
        <v>0.807</v>
      </c>
      <c r="K68" s="50">
        <v>1870</v>
      </c>
      <c r="L68" s="12">
        <v>15.72</v>
      </c>
      <c r="N68" s="25">
        <f t="shared" si="3"/>
        <v>0.834751181545533</v>
      </c>
      <c r="O68" s="25">
        <f t="shared" si="4"/>
        <v>6.634334763948498</v>
      </c>
      <c r="Q68" s="9">
        <f t="shared" si="1"/>
        <v>6.745450061652281</v>
      </c>
      <c r="R68" s="9">
        <f t="shared" si="2"/>
        <v>31.284932182490756</v>
      </c>
    </row>
    <row r="69" spans="1:18" ht="15">
      <c r="A69" s="50">
        <v>1871</v>
      </c>
      <c r="B69" s="3">
        <v>11.66</v>
      </c>
      <c r="C69" s="3">
        <v>1.77</v>
      </c>
      <c r="D69" s="3">
        <v>19.4</v>
      </c>
      <c r="E69" s="3">
        <v>68.15</v>
      </c>
      <c r="G69" s="25">
        <v>11.275</v>
      </c>
      <c r="H69" s="25">
        <v>1.711</v>
      </c>
      <c r="I69" s="25">
        <v>0.188</v>
      </c>
      <c r="J69" s="25">
        <v>0.659</v>
      </c>
      <c r="K69" s="50">
        <v>1871</v>
      </c>
      <c r="L69" s="12">
        <v>15.41</v>
      </c>
      <c r="N69" s="25">
        <f t="shared" si="3"/>
        <v>1.1167050994942498</v>
      </c>
      <c r="O69" s="25">
        <f t="shared" si="4"/>
        <v>12.57344301382928</v>
      </c>
      <c r="Q69" s="9">
        <f t="shared" si="1"/>
        <v>7.14446362515413</v>
      </c>
      <c r="R69" s="9">
        <f t="shared" si="2"/>
        <v>25.043625154130705</v>
      </c>
    </row>
    <row r="70" spans="1:18" ht="15">
      <c r="A70" s="50">
        <v>1872</v>
      </c>
      <c r="B70" s="3">
        <v>10.56</v>
      </c>
      <c r="C70" s="3">
        <v>1.65</v>
      </c>
      <c r="D70" s="3">
        <v>18.55</v>
      </c>
      <c r="E70" s="3">
        <v>72.95</v>
      </c>
      <c r="G70" s="25">
        <v>10.486</v>
      </c>
      <c r="H70" s="25">
        <v>1.638</v>
      </c>
      <c r="I70" s="25">
        <v>0.184</v>
      </c>
      <c r="J70" s="25">
        <v>0.724</v>
      </c>
      <c r="K70" s="50">
        <v>1872</v>
      </c>
      <c r="L70" s="12">
        <v>15.41</v>
      </c>
      <c r="N70" s="25">
        <f t="shared" si="3"/>
        <v>1.0385605031748741</v>
      </c>
      <c r="O70" s="25">
        <f t="shared" si="4"/>
        <v>12.036995708154507</v>
      </c>
      <c r="Q70" s="9">
        <f t="shared" si="1"/>
        <v>6.992453760789149</v>
      </c>
      <c r="R70" s="9">
        <f t="shared" si="2"/>
        <v>27.513785450061647</v>
      </c>
    </row>
    <row r="71" spans="1:18" ht="15">
      <c r="A71" s="50">
        <v>1873</v>
      </c>
      <c r="B71" s="3">
        <v>10.94</v>
      </c>
      <c r="C71" s="3">
        <v>1.7</v>
      </c>
      <c r="D71" s="3">
        <v>18.3</v>
      </c>
      <c r="E71" s="3">
        <v>66.35</v>
      </c>
      <c r="G71" s="25">
        <v>10.754</v>
      </c>
      <c r="H71" s="25">
        <v>1.671</v>
      </c>
      <c r="I71" s="25">
        <v>0.18</v>
      </c>
      <c r="J71" s="25">
        <v>0.652</v>
      </c>
      <c r="K71" s="50">
        <v>1873</v>
      </c>
      <c r="L71" s="12">
        <v>15.36</v>
      </c>
      <c r="N71" s="25">
        <f t="shared" si="3"/>
        <v>1.061648029340256</v>
      </c>
      <c r="O71" s="25">
        <f t="shared" si="4"/>
        <v>12.239656652360516</v>
      </c>
      <c r="Q71" s="9">
        <f t="shared" si="1"/>
        <v>6.818249075215782</v>
      </c>
      <c r="R71" s="9">
        <f t="shared" si="2"/>
        <v>24.697213316892725</v>
      </c>
    </row>
    <row r="72" spans="1:18" ht="15">
      <c r="A72" s="50">
        <v>1874</v>
      </c>
      <c r="B72" s="3">
        <v>11.81</v>
      </c>
      <c r="C72" s="3">
        <v>1.59</v>
      </c>
      <c r="D72" s="3">
        <v>18</v>
      </c>
      <c r="E72" s="3">
        <v>56.72</v>
      </c>
      <c r="G72" s="25">
        <v>11.94</v>
      </c>
      <c r="H72" s="25">
        <v>1.607</v>
      </c>
      <c r="I72" s="25">
        <v>0.182</v>
      </c>
      <c r="J72" s="25">
        <v>0.573</v>
      </c>
      <c r="K72" s="50">
        <v>1874</v>
      </c>
      <c r="L72" s="12">
        <v>15.33</v>
      </c>
      <c r="N72" s="25">
        <f t="shared" si="3"/>
        <v>1.1764291897446004</v>
      </c>
      <c r="O72" s="25">
        <f t="shared" si="4"/>
        <v>11.74788268955651</v>
      </c>
      <c r="Q72" s="9">
        <f t="shared" si="1"/>
        <v>6.880542540073982</v>
      </c>
      <c r="R72" s="9">
        <f t="shared" si="2"/>
        <v>21.662367447595557</v>
      </c>
    </row>
    <row r="73" spans="1:18" ht="15">
      <c r="A73" s="50">
        <v>1875</v>
      </c>
      <c r="B73" s="3">
        <v>12.5</v>
      </c>
      <c r="C73" s="3">
        <v>1.47</v>
      </c>
      <c r="D73" s="3">
        <v>18.25</v>
      </c>
      <c r="E73" s="3">
        <v>60.28</v>
      </c>
      <c r="G73" s="25">
        <v>12.5</v>
      </c>
      <c r="H73" s="25">
        <v>1.47</v>
      </c>
      <c r="I73" s="25">
        <v>0.182</v>
      </c>
      <c r="J73" s="25">
        <v>0.603</v>
      </c>
      <c r="K73" s="50">
        <v>1875</v>
      </c>
      <c r="L73" s="12">
        <v>15.3</v>
      </c>
      <c r="N73" s="25">
        <f t="shared" si="3"/>
        <v>1.2291949120392942</v>
      </c>
      <c r="O73" s="25">
        <f t="shared" si="4"/>
        <v>10.725321888412017</v>
      </c>
      <c r="Q73" s="9">
        <f t="shared" si="1"/>
        <v>6.867077681874229</v>
      </c>
      <c r="R73" s="9">
        <f t="shared" si="2"/>
        <v>22.751911220715165</v>
      </c>
    </row>
    <row r="74" spans="1:18" ht="15">
      <c r="A74" s="50">
        <v>1876</v>
      </c>
      <c r="B74" s="3">
        <v>12.25</v>
      </c>
      <c r="C74" s="3">
        <v>1.4</v>
      </c>
      <c r="D74" s="3">
        <v>18</v>
      </c>
      <c r="E74" s="3">
        <v>57.88</v>
      </c>
      <c r="G74" s="25">
        <v>11.515</v>
      </c>
      <c r="H74" s="25">
        <v>1.316</v>
      </c>
      <c r="I74" s="25">
        <v>0.169</v>
      </c>
      <c r="J74" s="25">
        <v>0.543</v>
      </c>
      <c r="K74" s="50">
        <v>1876</v>
      </c>
      <c r="L74" s="12">
        <v>15</v>
      </c>
      <c r="N74" s="25">
        <f t="shared" si="3"/>
        <v>1.1101317185986255</v>
      </c>
      <c r="O74" s="25">
        <f t="shared" si="4"/>
        <v>9.413447782546497</v>
      </c>
      <c r="Q74" s="9">
        <f t="shared" si="1"/>
        <v>6.25154130702836</v>
      </c>
      <c r="R74" s="9">
        <f t="shared" si="2"/>
        <v>20.086313193588165</v>
      </c>
    </row>
    <row r="75" spans="1:18" ht="15">
      <c r="A75" s="50">
        <v>1877</v>
      </c>
      <c r="B75" s="3">
        <v>12.2</v>
      </c>
      <c r="C75" s="3">
        <v>1.44</v>
      </c>
      <c r="D75" s="3">
        <v>18.55</v>
      </c>
      <c r="E75" s="3">
        <v>64.73</v>
      </c>
      <c r="G75" s="25">
        <v>9.577</v>
      </c>
      <c r="H75" s="25">
        <v>1.13</v>
      </c>
      <c r="I75" s="25">
        <v>0.146</v>
      </c>
      <c r="J75" s="25">
        <v>0.508</v>
      </c>
      <c r="K75" s="50">
        <v>1877</v>
      </c>
      <c r="L75" s="12">
        <v>15.54</v>
      </c>
      <c r="N75" s="25">
        <f t="shared" si="3"/>
        <v>0.9565326792795239</v>
      </c>
      <c r="O75" s="25">
        <f t="shared" si="4"/>
        <v>8.373962804005721</v>
      </c>
      <c r="Q75" s="9">
        <f t="shared" si="1"/>
        <v>5.595166461159061</v>
      </c>
      <c r="R75" s="9">
        <f t="shared" si="2"/>
        <v>19.468113440197286</v>
      </c>
    </row>
    <row r="76" spans="1:18" ht="15">
      <c r="A76" s="50">
        <v>1878</v>
      </c>
      <c r="B76" s="3">
        <v>11.8</v>
      </c>
      <c r="C76" s="3">
        <v>1.47</v>
      </c>
      <c r="D76" s="3">
        <v>19.2</v>
      </c>
      <c r="E76" s="3">
        <v>65.04</v>
      </c>
      <c r="G76" s="25">
        <v>8.874</v>
      </c>
      <c r="H76" s="25">
        <v>1.105</v>
      </c>
      <c r="I76" s="25">
        <v>0.144</v>
      </c>
      <c r="J76" s="25">
        <v>0.489</v>
      </c>
      <c r="K76" s="50">
        <v>1878</v>
      </c>
      <c r="L76" s="12">
        <v>15.32</v>
      </c>
      <c r="N76" s="25">
        <f t="shared" si="3"/>
        <v>0.8737707448333082</v>
      </c>
      <c r="O76" s="25">
        <f t="shared" si="4"/>
        <v>8.072770624701954</v>
      </c>
      <c r="Q76" s="9">
        <f t="shared" si="1"/>
        <v>5.44039457459926</v>
      </c>
      <c r="R76" s="9">
        <f t="shared" si="2"/>
        <v>18.474673242909986</v>
      </c>
    </row>
    <row r="77" spans="1:18" ht="15">
      <c r="A77" s="50">
        <v>1879</v>
      </c>
      <c r="B77" s="3">
        <v>13.4</v>
      </c>
      <c r="C77" s="3">
        <v>1.55</v>
      </c>
      <c r="D77" s="3">
        <v>20.35</v>
      </c>
      <c r="E77" s="3">
        <v>57.55</v>
      </c>
      <c r="G77" s="25">
        <v>9.621</v>
      </c>
      <c r="H77" s="25">
        <v>1.113</v>
      </c>
      <c r="I77" s="25">
        <v>0.146</v>
      </c>
      <c r="J77" s="25">
        <v>0.413</v>
      </c>
      <c r="K77" s="50">
        <v>1879</v>
      </c>
      <c r="L77" s="12">
        <v>15.32</v>
      </c>
      <c r="N77" s="25">
        <f t="shared" si="3"/>
        <v>0.9473234545910816</v>
      </c>
      <c r="O77" s="25">
        <f t="shared" si="4"/>
        <v>8.131216022889843</v>
      </c>
      <c r="Q77" s="9">
        <f t="shared" si="1"/>
        <v>5.515955610357583</v>
      </c>
      <c r="R77" s="9">
        <f t="shared" si="2"/>
        <v>15.60335388409371</v>
      </c>
    </row>
    <row r="78" spans="1:18" ht="15">
      <c r="A78" s="50">
        <v>1880</v>
      </c>
      <c r="B78" s="3">
        <v>16.85</v>
      </c>
      <c r="C78" s="3">
        <v>1.63</v>
      </c>
      <c r="D78" s="3">
        <v>19.75</v>
      </c>
      <c r="E78" s="3">
        <v>60</v>
      </c>
      <c r="G78" s="25">
        <v>12.722</v>
      </c>
      <c r="H78" s="25">
        <v>1.23</v>
      </c>
      <c r="I78" s="25">
        <v>0.149</v>
      </c>
      <c r="J78" s="25">
        <v>0.453</v>
      </c>
      <c r="K78" s="50">
        <v>1880</v>
      </c>
      <c r="L78" s="12">
        <v>14.17</v>
      </c>
      <c r="N78" s="25">
        <f t="shared" si="3"/>
        <v>1.158629419072201</v>
      </c>
      <c r="O78" s="25">
        <f t="shared" si="4"/>
        <v>8.311444921316165</v>
      </c>
      <c r="Q78" s="9">
        <f t="shared" si="1"/>
        <v>5.206732429099875</v>
      </c>
      <c r="R78" s="9">
        <f t="shared" si="2"/>
        <v>15.829864364981503</v>
      </c>
    </row>
    <row r="79" spans="1:18" ht="15">
      <c r="A79" s="50">
        <v>1881</v>
      </c>
      <c r="B79" s="3">
        <v>15.8</v>
      </c>
      <c r="C79" s="3">
        <v>1.55</v>
      </c>
      <c r="D79" s="3">
        <v>19.15</v>
      </c>
      <c r="E79" s="3">
        <v>63.15</v>
      </c>
      <c r="G79" s="25">
        <v>12.103</v>
      </c>
      <c r="H79" s="25">
        <v>1.187</v>
      </c>
      <c r="I79" s="25">
        <v>0.147</v>
      </c>
      <c r="J79" s="25">
        <v>0.483</v>
      </c>
      <c r="K79" s="50">
        <v>1881</v>
      </c>
      <c r="L79" s="12">
        <v>17.49</v>
      </c>
      <c r="N79" s="25">
        <f t="shared" si="3"/>
        <v>1.3605112988078352</v>
      </c>
      <c r="O79" s="25">
        <f t="shared" si="4"/>
        <v>9.900157367668097</v>
      </c>
      <c r="Q79" s="9">
        <f aca="true" t="shared" si="5" ref="Q79:Q112">I79*L79/0.4055</f>
        <v>6.340394574599259</v>
      </c>
      <c r="R79" s="9">
        <f aca="true" t="shared" si="6" ref="R79:R112">J79*L79/0.4055</f>
        <v>20.832725030826136</v>
      </c>
    </row>
    <row r="80" spans="1:18" ht="15">
      <c r="A80" s="50">
        <v>1882</v>
      </c>
      <c r="B80" s="3">
        <v>14.25</v>
      </c>
      <c r="C80" s="3">
        <v>1.53</v>
      </c>
      <c r="D80" s="3">
        <v>20.5</v>
      </c>
      <c r="E80" s="3">
        <v>62.77</v>
      </c>
      <c r="G80" s="25">
        <v>10.488</v>
      </c>
      <c r="H80" s="25">
        <v>1.126</v>
      </c>
      <c r="I80" s="25">
        <v>0.151</v>
      </c>
      <c r="J80" s="25">
        <v>0.462</v>
      </c>
      <c r="K80" s="50">
        <v>1882</v>
      </c>
      <c r="L80" s="12">
        <v>17.93</v>
      </c>
      <c r="N80" s="25">
        <f t="shared" si="3"/>
        <v>1.2086269622891677</v>
      </c>
      <c r="O80" s="25">
        <f t="shared" si="4"/>
        <v>9.62764902241297</v>
      </c>
      <c r="Q80" s="9">
        <f t="shared" si="5"/>
        <v>6.676769420468557</v>
      </c>
      <c r="R80" s="9">
        <f t="shared" si="6"/>
        <v>20.42826140567201</v>
      </c>
    </row>
    <row r="81" spans="1:18" ht="15">
      <c r="A81" s="50">
        <v>1883</v>
      </c>
      <c r="B81" s="3">
        <v>15.1</v>
      </c>
      <c r="C81" s="3">
        <v>1.52</v>
      </c>
      <c r="D81" s="3">
        <v>21.5</v>
      </c>
      <c r="E81" s="3">
        <v>60</v>
      </c>
      <c r="G81" s="25">
        <v>10.887</v>
      </c>
      <c r="H81" s="25">
        <v>1.096</v>
      </c>
      <c r="I81" s="25">
        <v>0.155</v>
      </c>
      <c r="J81" s="25">
        <v>0.433</v>
      </c>
      <c r="K81" s="50">
        <v>1883</v>
      </c>
      <c r="L81" s="12">
        <v>18.03</v>
      </c>
      <c r="N81" s="25">
        <f t="shared" si="3"/>
        <v>1.261604588145953</v>
      </c>
      <c r="O81" s="25">
        <f t="shared" si="4"/>
        <v>9.42340486409156</v>
      </c>
      <c r="Q81" s="9">
        <f t="shared" si="5"/>
        <v>6.89186189889026</v>
      </c>
      <c r="R81" s="9">
        <f t="shared" si="6"/>
        <v>19.252749691738593</v>
      </c>
    </row>
    <row r="82" spans="1:18" ht="15">
      <c r="A82" s="50">
        <v>1884</v>
      </c>
      <c r="B82" s="3">
        <v>16.35</v>
      </c>
      <c r="C82" s="3">
        <v>1.52</v>
      </c>
      <c r="D82" s="3">
        <v>20.28</v>
      </c>
      <c r="E82" s="3">
        <v>60</v>
      </c>
      <c r="G82" s="25">
        <v>12.083</v>
      </c>
      <c r="H82" s="25">
        <v>1.123</v>
      </c>
      <c r="I82" s="25">
        <v>0.15</v>
      </c>
      <c r="J82" s="25">
        <v>0.443</v>
      </c>
      <c r="K82" s="50">
        <v>1884</v>
      </c>
      <c r="L82" s="12">
        <v>18.27</v>
      </c>
      <c r="N82" s="25">
        <f t="shared" si="3"/>
        <v>1.4188374168473743</v>
      </c>
      <c r="O82" s="25">
        <f t="shared" si="4"/>
        <v>9.784077253218884</v>
      </c>
      <c r="Q82" s="9">
        <f t="shared" si="5"/>
        <v>6.7583230579531435</v>
      </c>
      <c r="R82" s="9">
        <f t="shared" si="6"/>
        <v>19.959580764488283</v>
      </c>
    </row>
    <row r="83" spans="1:18" ht="15">
      <c r="A83" s="50">
        <v>1885</v>
      </c>
      <c r="B83" s="3">
        <v>14.8</v>
      </c>
      <c r="C83" s="3">
        <v>1.48</v>
      </c>
      <c r="D83" s="3">
        <v>19.77</v>
      </c>
      <c r="E83" s="3">
        <v>58.44</v>
      </c>
      <c r="G83" s="25">
        <v>10.567</v>
      </c>
      <c r="H83" s="25">
        <v>1.057</v>
      </c>
      <c r="I83" s="25">
        <v>0.141</v>
      </c>
      <c r="J83" s="25">
        <v>0.417</v>
      </c>
      <c r="K83" s="50">
        <v>1885</v>
      </c>
      <c r="L83" s="12">
        <v>19.47</v>
      </c>
      <c r="N83" s="25">
        <f t="shared" si="3"/>
        <v>1.3223212251689371</v>
      </c>
      <c r="O83" s="25">
        <f t="shared" si="4"/>
        <v>9.813919885550787</v>
      </c>
      <c r="Q83" s="9">
        <f t="shared" si="5"/>
        <v>6.770086313193587</v>
      </c>
      <c r="R83" s="9">
        <f t="shared" si="6"/>
        <v>20.022170160295925</v>
      </c>
    </row>
    <row r="84" spans="1:18" ht="15">
      <c r="A84" s="50">
        <v>1886</v>
      </c>
      <c r="B84" s="3">
        <v>15.02</v>
      </c>
      <c r="C84" s="3">
        <v>1.42</v>
      </c>
      <c r="D84" s="3">
        <v>17.1</v>
      </c>
      <c r="E84" s="3">
        <v>57.2</v>
      </c>
      <c r="G84" s="25">
        <v>10.274</v>
      </c>
      <c r="H84" s="25">
        <v>0.971</v>
      </c>
      <c r="I84" s="25">
        <v>0.117</v>
      </c>
      <c r="J84" s="25">
        <v>0.391</v>
      </c>
      <c r="K84" s="50">
        <v>1886</v>
      </c>
      <c r="L84" s="12">
        <v>20.47</v>
      </c>
      <c r="N84" s="25">
        <f t="shared" si="3"/>
        <v>1.3516887965134183</v>
      </c>
      <c r="O84" s="25">
        <f t="shared" si="4"/>
        <v>9.478478779208393</v>
      </c>
      <c r="Q84" s="9">
        <f t="shared" si="5"/>
        <v>5.9062638717632545</v>
      </c>
      <c r="R84" s="9">
        <f t="shared" si="6"/>
        <v>19.738027127003697</v>
      </c>
    </row>
    <row r="85" spans="1:18" ht="15">
      <c r="A85" s="50">
        <v>1887</v>
      </c>
      <c r="B85" s="3">
        <v>14.2</v>
      </c>
      <c r="C85" s="3">
        <v>1.46</v>
      </c>
      <c r="D85" s="3">
        <v>16.54</v>
      </c>
      <c r="E85" s="3">
        <v>56.8</v>
      </c>
      <c r="G85" s="25">
        <v>9.187</v>
      </c>
      <c r="H85" s="25">
        <v>0.945</v>
      </c>
      <c r="I85" s="25">
        <v>0.107</v>
      </c>
      <c r="J85" s="25">
        <v>0.367</v>
      </c>
      <c r="K85" s="50">
        <v>1887</v>
      </c>
      <c r="L85" s="12">
        <v>20.71</v>
      </c>
      <c r="N85" s="25">
        <f t="shared" si="3"/>
        <v>1.2228498239712546</v>
      </c>
      <c r="O85" s="25">
        <f t="shared" si="4"/>
        <v>9.332832618025751</v>
      </c>
      <c r="Q85" s="9">
        <f t="shared" si="5"/>
        <v>5.464784217016029</v>
      </c>
      <c r="R85" s="9">
        <f t="shared" si="6"/>
        <v>18.743699136868063</v>
      </c>
    </row>
    <row r="86" spans="1:18" ht="15">
      <c r="A86" s="50">
        <v>1888</v>
      </c>
      <c r="B86" s="3">
        <v>13.15</v>
      </c>
      <c r="C86" s="3">
        <v>1.48</v>
      </c>
      <c r="D86" s="3">
        <v>17.65</v>
      </c>
      <c r="E86" s="3">
        <v>57.3</v>
      </c>
      <c r="G86" s="25">
        <v>9.073</v>
      </c>
      <c r="H86" s="25">
        <v>1.021</v>
      </c>
      <c r="I86" s="25">
        <v>0.122</v>
      </c>
      <c r="J86" s="25">
        <v>0.395</v>
      </c>
      <c r="K86" s="50">
        <v>1888</v>
      </c>
      <c r="L86" s="12">
        <v>20.29</v>
      </c>
      <c r="N86" s="25">
        <f t="shared" si="3"/>
        <v>1.183183945178357</v>
      </c>
      <c r="O86" s="25">
        <f t="shared" si="4"/>
        <v>9.878917501192179</v>
      </c>
      <c r="Q86" s="9">
        <f t="shared" si="5"/>
        <v>6.104512946979038</v>
      </c>
      <c r="R86" s="9">
        <f t="shared" si="6"/>
        <v>19.764611590628853</v>
      </c>
    </row>
    <row r="87" spans="1:18" ht="15">
      <c r="A87" s="50">
        <v>1889</v>
      </c>
      <c r="B87" s="3">
        <v>13.48</v>
      </c>
      <c r="C87" s="3">
        <v>1.5</v>
      </c>
      <c r="D87" s="3">
        <v>17.56</v>
      </c>
      <c r="E87" s="3">
        <v>58.5</v>
      </c>
      <c r="G87" s="25">
        <v>10.312</v>
      </c>
      <c r="H87" s="25">
        <v>1.147</v>
      </c>
      <c r="I87" s="25">
        <v>0.134</v>
      </c>
      <c r="J87" s="25">
        <v>0.45</v>
      </c>
      <c r="K87" s="50">
        <v>1889</v>
      </c>
      <c r="L87" s="12">
        <v>21.04</v>
      </c>
      <c r="N87" s="25">
        <f t="shared" si="3"/>
        <v>1.3944660648849736</v>
      </c>
      <c r="O87" s="25">
        <f t="shared" si="4"/>
        <v>11.50828803051979</v>
      </c>
      <c r="Q87" s="9">
        <f t="shared" si="5"/>
        <v>6.952799013563501</v>
      </c>
      <c r="R87" s="9">
        <f t="shared" si="6"/>
        <v>23.348951911220713</v>
      </c>
    </row>
    <row r="88" spans="1:18" ht="15">
      <c r="A88" s="50">
        <v>1890</v>
      </c>
      <c r="B88" s="3">
        <v>13.52</v>
      </c>
      <c r="C88" s="3">
        <v>1.47</v>
      </c>
      <c r="D88" s="3">
        <v>17.38</v>
      </c>
      <c r="E88" s="3">
        <v>59.4</v>
      </c>
      <c r="G88" s="25">
        <v>11.397</v>
      </c>
      <c r="H88" s="25">
        <v>1.239</v>
      </c>
      <c r="I88" s="25">
        <v>0.155</v>
      </c>
      <c r="J88" s="25">
        <v>0.501</v>
      </c>
      <c r="K88" s="50">
        <v>1890</v>
      </c>
      <c r="L88" s="12">
        <v>19.81</v>
      </c>
      <c r="N88" s="25">
        <f t="shared" si="3"/>
        <v>1.45108994882018</v>
      </c>
      <c r="O88" s="25">
        <f t="shared" si="4"/>
        <v>11.704620886981402</v>
      </c>
      <c r="Q88" s="9">
        <f t="shared" si="5"/>
        <v>7.572256473489518</v>
      </c>
      <c r="R88" s="9">
        <f t="shared" si="6"/>
        <v>24.47548705302096</v>
      </c>
    </row>
    <row r="89" spans="1:18" ht="15">
      <c r="A89" s="50">
        <v>1891</v>
      </c>
      <c r="B89" s="3">
        <v>13.23</v>
      </c>
      <c r="C89" s="3">
        <v>1.47</v>
      </c>
      <c r="D89" s="3">
        <v>18.05</v>
      </c>
      <c r="E89" s="3">
        <v>59.7</v>
      </c>
      <c r="G89" s="25">
        <v>10.253</v>
      </c>
      <c r="H89" s="25">
        <v>1.286</v>
      </c>
      <c r="I89" s="25">
        <v>0.14</v>
      </c>
      <c r="J89" s="25">
        <v>0.463</v>
      </c>
      <c r="K89" s="50">
        <v>1891</v>
      </c>
      <c r="L89" s="12">
        <v>23.23</v>
      </c>
      <c r="N89" s="25">
        <f t="shared" si="3"/>
        <v>1.5308036084277974</v>
      </c>
      <c r="O89" s="58">
        <f t="shared" si="4"/>
        <v>14.245960896518836</v>
      </c>
      <c r="P89" s="59"/>
      <c r="Q89" s="9">
        <f t="shared" si="5"/>
        <v>8.020221948212084</v>
      </c>
      <c r="R89" s="9">
        <f t="shared" si="6"/>
        <v>26.52401972872996</v>
      </c>
    </row>
    <row r="90" spans="1:18" ht="15.75" thickBot="1">
      <c r="A90" s="50">
        <v>1892</v>
      </c>
      <c r="B90" s="3">
        <v>13.84</v>
      </c>
      <c r="C90" s="3">
        <v>1.52</v>
      </c>
      <c r="D90" s="3">
        <v>18.85</v>
      </c>
      <c r="E90" s="3">
        <v>58.5</v>
      </c>
      <c r="G90" s="25">
        <v>9.951</v>
      </c>
      <c r="H90" s="35">
        <v>1.245</v>
      </c>
      <c r="I90" s="25">
        <v>0.136</v>
      </c>
      <c r="J90" s="25">
        <v>0.421</v>
      </c>
      <c r="K90" s="50">
        <v>1892</v>
      </c>
      <c r="L90" s="12">
        <v>23.64</v>
      </c>
      <c r="N90" s="25">
        <f t="shared" si="3"/>
        <v>1.5119363502628984</v>
      </c>
      <c r="O90" s="35">
        <f>H90*L90/2.097</f>
        <v>14.035193133047212</v>
      </c>
      <c r="P90" s="55"/>
      <c r="Q90" s="9">
        <f t="shared" si="5"/>
        <v>7.928581997533908</v>
      </c>
      <c r="R90" s="9">
        <f t="shared" si="6"/>
        <v>24.543625154130698</v>
      </c>
    </row>
    <row r="91" spans="1:18" ht="15">
      <c r="A91" s="50">
        <v>1893</v>
      </c>
      <c r="B91" s="3">
        <v>16.7</v>
      </c>
      <c r="C91" s="3">
        <v>16.5</v>
      </c>
      <c r="D91" s="3">
        <v>18.9</v>
      </c>
      <c r="E91" s="3">
        <v>57.8</v>
      </c>
      <c r="G91" s="25">
        <v>12.659</v>
      </c>
      <c r="H91" s="25">
        <v>0.125</v>
      </c>
      <c r="I91" s="25">
        <v>0.143</v>
      </c>
      <c r="J91" s="25">
        <v>0.438</v>
      </c>
      <c r="K91" s="50">
        <v>1893</v>
      </c>
      <c r="L91" s="12">
        <v>23.22</v>
      </c>
      <c r="N91" s="25">
        <f t="shared" si="3"/>
        <v>1.8892130000039529</v>
      </c>
      <c r="P91" s="25">
        <f>H91*L91/(0.4055*40)</f>
        <v>0.17894574599260168</v>
      </c>
      <c r="Q91" s="9">
        <f t="shared" si="5"/>
        <v>8.188557336621454</v>
      </c>
      <c r="R91" s="9">
        <f t="shared" si="6"/>
        <v>25.081035758323054</v>
      </c>
    </row>
    <row r="92" spans="1:18" ht="15">
      <c r="A92" s="50">
        <v>1894</v>
      </c>
      <c r="B92" s="3">
        <v>20.8</v>
      </c>
      <c r="C92" s="3">
        <v>15.75</v>
      </c>
      <c r="D92" s="3">
        <v>18.2</v>
      </c>
      <c r="E92" s="3">
        <v>60.25</v>
      </c>
      <c r="G92" s="25">
        <v>16.182</v>
      </c>
      <c r="H92" s="25">
        <v>0.123</v>
      </c>
      <c r="I92" s="25">
        <v>0.142</v>
      </c>
      <c r="J92" s="25">
        <v>0.469</v>
      </c>
      <c r="K92" s="50">
        <v>1894</v>
      </c>
      <c r="L92" s="12">
        <v>23.01</v>
      </c>
      <c r="N92" s="25">
        <f t="shared" si="3"/>
        <v>2.393140109034891</v>
      </c>
      <c r="P92" s="25">
        <f aca="true" t="shared" si="7" ref="P92:P112">H92*L92/(0.4055*40)</f>
        <v>0.17449013563501847</v>
      </c>
      <c r="Q92" s="9">
        <f t="shared" si="5"/>
        <v>8.057755856966708</v>
      </c>
      <c r="R92" s="9">
        <f t="shared" si="6"/>
        <v>26.613292231812576</v>
      </c>
    </row>
    <row r="93" spans="1:18" ht="15">
      <c r="A93" s="50">
        <v>1895</v>
      </c>
      <c r="B93" s="3">
        <v>20.94</v>
      </c>
      <c r="C93" s="3">
        <v>15.5</v>
      </c>
      <c r="D93" s="3">
        <v>18.5</v>
      </c>
      <c r="E93" s="3">
        <v>61.3</v>
      </c>
      <c r="G93" s="25">
        <v>16.207</v>
      </c>
      <c r="H93" s="25">
        <v>0.12</v>
      </c>
      <c r="I93" s="25">
        <v>0.143</v>
      </c>
      <c r="J93" s="25">
        <v>0.474</v>
      </c>
      <c r="K93" s="50">
        <v>1895</v>
      </c>
      <c r="L93" s="12">
        <v>23</v>
      </c>
      <c r="N93" s="25">
        <f t="shared" si="3"/>
        <v>2.3957956842179313</v>
      </c>
      <c r="P93" s="25">
        <f t="shared" si="7"/>
        <v>0.17016029593094942</v>
      </c>
      <c r="Q93" s="9">
        <f t="shared" si="5"/>
        <v>8.110974106041922</v>
      </c>
      <c r="R93" s="9">
        <f t="shared" si="6"/>
        <v>26.88532675709001</v>
      </c>
    </row>
    <row r="94" spans="1:18" ht="15">
      <c r="A94" s="50">
        <v>1896</v>
      </c>
      <c r="B94" s="3">
        <v>19.5</v>
      </c>
      <c r="C94" s="3">
        <v>15.8</v>
      </c>
      <c r="D94" s="3">
        <v>18.1</v>
      </c>
      <c r="E94" s="3">
        <v>62.4</v>
      </c>
      <c r="G94" s="25">
        <v>15.093</v>
      </c>
      <c r="H94" s="25">
        <v>0.122</v>
      </c>
      <c r="I94" s="25">
        <v>0.14</v>
      </c>
      <c r="J94" s="25">
        <v>0.483</v>
      </c>
      <c r="K94" s="50">
        <v>1896</v>
      </c>
      <c r="L94" s="12">
        <v>23.26</v>
      </c>
      <c r="N94" s="25">
        <f t="shared" si="3"/>
        <v>2.256340259661882</v>
      </c>
      <c r="P94" s="25">
        <f t="shared" si="7"/>
        <v>0.17495191122071513</v>
      </c>
      <c r="Q94" s="9">
        <f t="shared" si="5"/>
        <v>8.030579531442664</v>
      </c>
      <c r="R94" s="9">
        <f t="shared" si="6"/>
        <v>27.70549938347719</v>
      </c>
    </row>
    <row r="95" spans="1:18" ht="15">
      <c r="A95" s="50">
        <v>1897</v>
      </c>
      <c r="B95" s="3">
        <v>18.75</v>
      </c>
      <c r="C95" s="3">
        <v>17.5</v>
      </c>
      <c r="D95" s="3">
        <v>18.25</v>
      </c>
      <c r="E95" s="3">
        <v>63.1</v>
      </c>
      <c r="G95" s="25">
        <v>14.512</v>
      </c>
      <c r="H95" s="25">
        <v>0.135</v>
      </c>
      <c r="I95" s="25">
        <v>0.141</v>
      </c>
      <c r="J95" s="25">
        <v>0.488</v>
      </c>
      <c r="K95" s="50">
        <v>1897</v>
      </c>
      <c r="L95" s="12">
        <v>23.26</v>
      </c>
      <c r="N95" s="25">
        <f t="shared" si="3"/>
        <v>2.169483194077601</v>
      </c>
      <c r="P95" s="25">
        <f t="shared" si="7"/>
        <v>0.19359432799013562</v>
      </c>
      <c r="Q95" s="9">
        <f t="shared" si="5"/>
        <v>8.08794081381011</v>
      </c>
      <c r="R95" s="9">
        <f t="shared" si="6"/>
        <v>27.992305795314426</v>
      </c>
    </row>
    <row r="96" spans="1:18" ht="15">
      <c r="A96" s="50">
        <v>1898</v>
      </c>
      <c r="B96" s="3">
        <v>19.04</v>
      </c>
      <c r="C96" s="3">
        <v>17.5</v>
      </c>
      <c r="D96" s="3">
        <v>19</v>
      </c>
      <c r="E96" s="3">
        <v>62.4</v>
      </c>
      <c r="G96" s="25">
        <v>14.737</v>
      </c>
      <c r="H96" s="25">
        <v>0.135</v>
      </c>
      <c r="I96" s="25">
        <v>0.147</v>
      </c>
      <c r="J96" s="25">
        <v>0.483</v>
      </c>
      <c r="K96" s="50">
        <v>1898</v>
      </c>
      <c r="L96" s="12">
        <v>23.26</v>
      </c>
      <c r="N96" s="25">
        <f t="shared" si="3"/>
        <v>2.203119751317641</v>
      </c>
      <c r="P96" s="25">
        <f t="shared" si="7"/>
        <v>0.19359432799013562</v>
      </c>
      <c r="Q96" s="9">
        <f t="shared" si="5"/>
        <v>8.432108508014796</v>
      </c>
      <c r="R96" s="9">
        <f t="shared" si="6"/>
        <v>27.70549938347719</v>
      </c>
    </row>
    <row r="97" spans="1:18" ht="15">
      <c r="A97" s="50">
        <v>1899</v>
      </c>
      <c r="B97" s="3">
        <v>17.5</v>
      </c>
      <c r="C97" s="3">
        <v>19.75</v>
      </c>
      <c r="D97" s="3">
        <v>18.45</v>
      </c>
      <c r="E97" s="3">
        <v>60.8</v>
      </c>
      <c r="G97" s="25">
        <v>13.545</v>
      </c>
      <c r="H97" s="25">
        <v>0.153</v>
      </c>
      <c r="I97" s="25">
        <v>0.143</v>
      </c>
      <c r="J97" s="25">
        <v>0.471</v>
      </c>
      <c r="K97" s="50">
        <v>1899</v>
      </c>
      <c r="L97" s="12">
        <v>23.26</v>
      </c>
      <c r="N97" s="25">
        <f t="shared" si="3"/>
        <v>2.024920745850407</v>
      </c>
      <c r="P97" s="25">
        <f t="shared" si="7"/>
        <v>0.21940690505548702</v>
      </c>
      <c r="Q97" s="9">
        <f t="shared" si="5"/>
        <v>8.202663378545006</v>
      </c>
      <c r="R97" s="9">
        <f t="shared" si="6"/>
        <v>27.01716399506782</v>
      </c>
    </row>
    <row r="98" spans="1:18" ht="15">
      <c r="A98" s="50">
        <v>1900</v>
      </c>
      <c r="B98" s="3">
        <v>18.5</v>
      </c>
      <c r="C98" s="3">
        <v>19.15</v>
      </c>
      <c r="D98" s="3">
        <v>19.5</v>
      </c>
      <c r="E98" s="3">
        <v>62.3</v>
      </c>
      <c r="G98" s="25">
        <v>14.319</v>
      </c>
      <c r="H98" s="25">
        <v>0.148</v>
      </c>
      <c r="I98" s="25">
        <v>0.151</v>
      </c>
      <c r="J98" s="25">
        <v>0.482</v>
      </c>
      <c r="K98" s="50">
        <v>1900</v>
      </c>
      <c r="L98" s="12">
        <v>23.26</v>
      </c>
      <c r="N98" s="25">
        <f t="shared" si="3"/>
        <v>2.1406305027561445</v>
      </c>
      <c r="P98" s="25">
        <f t="shared" si="7"/>
        <v>0.2122367447595561</v>
      </c>
      <c r="Q98" s="9">
        <f t="shared" si="5"/>
        <v>8.661553637484586</v>
      </c>
      <c r="R98" s="9">
        <f t="shared" si="6"/>
        <v>27.64813810110974</v>
      </c>
    </row>
    <row r="99" spans="1:18" ht="15">
      <c r="A99" s="50">
        <v>1901</v>
      </c>
      <c r="B99" s="3">
        <v>19.8</v>
      </c>
      <c r="C99" s="3">
        <v>18.5</v>
      </c>
      <c r="D99" s="3">
        <v>20.15</v>
      </c>
      <c r="E99" s="3">
        <v>61.9</v>
      </c>
      <c r="G99" s="25">
        <v>15.325</v>
      </c>
      <c r="H99" s="25">
        <v>0.143</v>
      </c>
      <c r="I99" s="25">
        <v>0.156</v>
      </c>
      <c r="J99" s="25">
        <v>0.479</v>
      </c>
      <c r="K99" s="50">
        <v>1901</v>
      </c>
      <c r="L99" s="12">
        <v>23.26</v>
      </c>
      <c r="N99" s="25">
        <f t="shared" si="3"/>
        <v>2.291023287571612</v>
      </c>
      <c r="P99" s="25">
        <f t="shared" si="7"/>
        <v>0.2050665844636251</v>
      </c>
      <c r="Q99" s="9">
        <f t="shared" si="5"/>
        <v>8.948360049321824</v>
      </c>
      <c r="R99" s="9">
        <f t="shared" si="6"/>
        <v>27.476054254007398</v>
      </c>
    </row>
    <row r="100" spans="1:18" ht="15">
      <c r="A100" s="50">
        <v>1902</v>
      </c>
      <c r="B100" s="3">
        <v>20.95</v>
      </c>
      <c r="C100" s="3">
        <v>17.5</v>
      </c>
      <c r="D100" s="3">
        <v>20.75</v>
      </c>
      <c r="E100" s="3">
        <v>62.1</v>
      </c>
      <c r="G100" s="25">
        <v>16.215</v>
      </c>
      <c r="H100" s="25">
        <v>0.135</v>
      </c>
      <c r="I100" s="25">
        <v>0.161</v>
      </c>
      <c r="J100" s="25">
        <v>0.481</v>
      </c>
      <c r="K100" s="50">
        <v>1902</v>
      </c>
      <c r="L100" s="12">
        <v>23.26</v>
      </c>
      <c r="N100" s="25">
        <f t="shared" si="3"/>
        <v>2.4240745584322148</v>
      </c>
      <c r="P100" s="25">
        <f t="shared" si="7"/>
        <v>0.19359432799013562</v>
      </c>
      <c r="Q100" s="9">
        <f t="shared" si="5"/>
        <v>9.235166461159064</v>
      </c>
      <c r="R100" s="9">
        <f t="shared" si="6"/>
        <v>27.59077681874229</v>
      </c>
    </row>
    <row r="101" spans="1:18" ht="15">
      <c r="A101" s="50">
        <v>1903</v>
      </c>
      <c r="B101" s="3">
        <v>21.1</v>
      </c>
      <c r="C101" s="3">
        <v>17.75</v>
      </c>
      <c r="D101" s="3">
        <v>20.8</v>
      </c>
      <c r="E101" s="3">
        <v>58.75</v>
      </c>
      <c r="G101" s="25">
        <v>16.331</v>
      </c>
      <c r="H101" s="25">
        <v>0.137</v>
      </c>
      <c r="I101" s="25">
        <v>0.161</v>
      </c>
      <c r="J101" s="25">
        <v>0.455</v>
      </c>
      <c r="K101" s="50">
        <v>1903</v>
      </c>
      <c r="L101" s="12">
        <v>23.26</v>
      </c>
      <c r="N101" s="25">
        <f t="shared" si="3"/>
        <v>2.4414160723870797</v>
      </c>
      <c r="P101" s="25">
        <f t="shared" si="7"/>
        <v>0.19646239210850802</v>
      </c>
      <c r="Q101" s="9">
        <f t="shared" si="5"/>
        <v>9.235166461159064</v>
      </c>
      <c r="R101" s="9">
        <f t="shared" si="6"/>
        <v>26.099383477188656</v>
      </c>
    </row>
    <row r="102" spans="1:18" ht="15">
      <c r="A102" s="50">
        <v>1904</v>
      </c>
      <c r="B102" s="3">
        <v>22.5</v>
      </c>
      <c r="C102" s="3">
        <v>18</v>
      </c>
      <c r="D102" s="3">
        <v>20.04</v>
      </c>
      <c r="E102" s="3">
        <v>60.8</v>
      </c>
      <c r="G102" s="25">
        <v>17.415</v>
      </c>
      <c r="H102" s="25">
        <v>0.139</v>
      </c>
      <c r="I102" s="25">
        <v>0.155</v>
      </c>
      <c r="J102" s="25">
        <v>0.471</v>
      </c>
      <c r="K102" s="50">
        <v>1904</v>
      </c>
      <c r="L102" s="12">
        <v>23.26</v>
      </c>
      <c r="N102" s="25">
        <f t="shared" si="3"/>
        <v>2.6034695303790945</v>
      </c>
      <c r="P102" s="25">
        <f t="shared" si="7"/>
        <v>0.1993304562268804</v>
      </c>
      <c r="Q102" s="9">
        <f t="shared" si="5"/>
        <v>8.890998766954377</v>
      </c>
      <c r="R102" s="9">
        <f t="shared" si="6"/>
        <v>27.01716399506782</v>
      </c>
    </row>
    <row r="103" spans="1:18" ht="15">
      <c r="A103" s="50">
        <v>1905</v>
      </c>
      <c r="B103" s="3">
        <v>23.58</v>
      </c>
      <c r="C103" s="3">
        <v>21.5</v>
      </c>
      <c r="D103" s="3">
        <v>20.95</v>
      </c>
      <c r="E103" s="3">
        <v>61.3</v>
      </c>
      <c r="G103" s="25">
        <v>18.251</v>
      </c>
      <c r="H103" s="25">
        <v>0.164</v>
      </c>
      <c r="I103" s="25">
        <v>0.162</v>
      </c>
      <c r="J103" s="25">
        <v>0.474</v>
      </c>
      <c r="K103" s="50">
        <v>1905</v>
      </c>
      <c r="L103" s="12">
        <v>23.26</v>
      </c>
      <c r="N103" s="25">
        <f t="shared" si="3"/>
        <v>2.728448027502088</v>
      </c>
      <c r="P103" s="25">
        <f t="shared" si="7"/>
        <v>0.2351812577065351</v>
      </c>
      <c r="Q103" s="9">
        <f t="shared" si="5"/>
        <v>9.292527743526511</v>
      </c>
      <c r="R103" s="9">
        <f t="shared" si="6"/>
        <v>27.189247842170158</v>
      </c>
    </row>
    <row r="104" spans="1:18" ht="15">
      <c r="A104" s="50">
        <v>1906</v>
      </c>
      <c r="B104" s="3">
        <v>22.5</v>
      </c>
      <c r="C104" s="3">
        <v>22</v>
      </c>
      <c r="D104" s="3">
        <v>21.6</v>
      </c>
      <c r="E104" s="3">
        <v>59.5</v>
      </c>
      <c r="G104" s="25">
        <v>17.415</v>
      </c>
      <c r="H104" s="25">
        <v>0.17</v>
      </c>
      <c r="I104" s="25">
        <v>0.167</v>
      </c>
      <c r="J104" s="25">
        <v>0.461</v>
      </c>
      <c r="K104" s="50">
        <v>1906</v>
      </c>
      <c r="L104" s="12">
        <v>23.26</v>
      </c>
      <c r="N104" s="25">
        <f t="shared" si="3"/>
        <v>2.6034695303790945</v>
      </c>
      <c r="P104" s="25">
        <f t="shared" si="7"/>
        <v>0.24378545006165228</v>
      </c>
      <c r="Q104" s="9">
        <f t="shared" si="5"/>
        <v>9.57933415536375</v>
      </c>
      <c r="R104" s="9">
        <f t="shared" si="6"/>
        <v>26.44355117139334</v>
      </c>
    </row>
    <row r="105" spans="1:18" ht="15">
      <c r="A105" s="50">
        <v>1907</v>
      </c>
      <c r="B105" s="3">
        <v>23</v>
      </c>
      <c r="C105" s="3">
        <v>21.5</v>
      </c>
      <c r="D105" s="3">
        <v>22.33</v>
      </c>
      <c r="E105" s="3">
        <v>62.75</v>
      </c>
      <c r="G105" s="25">
        <v>17.802</v>
      </c>
      <c r="H105" s="25">
        <v>0.166</v>
      </c>
      <c r="I105" s="25">
        <v>0.173</v>
      </c>
      <c r="J105" s="25">
        <v>0.486</v>
      </c>
      <c r="K105" s="50">
        <v>1907</v>
      </c>
      <c r="L105" s="12">
        <v>23.26</v>
      </c>
      <c r="N105" s="25">
        <f aca="true" t="shared" si="8" ref="N105:N112">G105*L105/(1.882*182.5*0.453)</f>
        <v>2.6613244088319634</v>
      </c>
      <c r="P105" s="25">
        <f t="shared" si="7"/>
        <v>0.2380493218249075</v>
      </c>
      <c r="Q105" s="9">
        <f t="shared" si="5"/>
        <v>9.923501849568433</v>
      </c>
      <c r="R105" s="9">
        <f t="shared" si="6"/>
        <v>27.877583230579532</v>
      </c>
    </row>
    <row r="106" spans="1:18" ht="15">
      <c r="A106" s="50">
        <v>1908</v>
      </c>
      <c r="B106" s="3">
        <v>23.8</v>
      </c>
      <c r="C106" s="3">
        <v>22.5</v>
      </c>
      <c r="D106" s="3">
        <v>23.05</v>
      </c>
      <c r="E106" s="3">
        <v>64.8</v>
      </c>
      <c r="G106" s="25">
        <v>18.421</v>
      </c>
      <c r="H106" s="25">
        <v>0.174</v>
      </c>
      <c r="I106" s="25">
        <v>0.177</v>
      </c>
      <c r="J106" s="25">
        <v>0.502</v>
      </c>
      <c r="K106" s="50">
        <v>1908</v>
      </c>
      <c r="L106" s="12">
        <v>23.26</v>
      </c>
      <c r="N106" s="25">
        <f t="shared" si="8"/>
        <v>2.7538623151945623</v>
      </c>
      <c r="P106" s="25">
        <f t="shared" si="7"/>
        <v>0.24952157829839702</v>
      </c>
      <c r="Q106" s="9">
        <f t="shared" si="5"/>
        <v>10.152946979038225</v>
      </c>
      <c r="R106" s="9">
        <f t="shared" si="6"/>
        <v>28.79536374845869</v>
      </c>
    </row>
    <row r="107" spans="1:18" ht="15">
      <c r="A107" s="50">
        <v>1909</v>
      </c>
      <c r="B107" s="3">
        <v>22.9</v>
      </c>
      <c r="C107" s="3">
        <v>21.5</v>
      </c>
      <c r="D107" s="3">
        <v>23.05</v>
      </c>
      <c r="E107" s="3">
        <v>66.24</v>
      </c>
      <c r="G107" s="25">
        <v>17.725</v>
      </c>
      <c r="H107" s="25">
        <v>0.166</v>
      </c>
      <c r="I107" s="25">
        <v>0.178</v>
      </c>
      <c r="J107" s="25">
        <v>0.513</v>
      </c>
      <c r="K107" s="50">
        <v>1909</v>
      </c>
      <c r="L107" s="12">
        <v>23.26</v>
      </c>
      <c r="N107" s="25">
        <f t="shared" si="8"/>
        <v>2.649813231465372</v>
      </c>
      <c r="P107" s="25">
        <f t="shared" si="7"/>
        <v>0.2380493218249075</v>
      </c>
      <c r="Q107" s="9">
        <f t="shared" si="5"/>
        <v>10.21030826140567</v>
      </c>
      <c r="R107" s="9">
        <f t="shared" si="6"/>
        <v>29.426337854500616</v>
      </c>
    </row>
    <row r="108" spans="1:18" ht="15">
      <c r="A108" s="50">
        <v>1910</v>
      </c>
      <c r="B108" s="3">
        <v>23</v>
      </c>
      <c r="C108" s="3">
        <v>20</v>
      </c>
      <c r="D108" s="3">
        <v>22.05</v>
      </c>
      <c r="E108" s="3">
        <v>66.78</v>
      </c>
      <c r="G108" s="25">
        <v>17.802</v>
      </c>
      <c r="H108" s="25">
        <v>0.155</v>
      </c>
      <c r="I108" s="25">
        <v>0.171</v>
      </c>
      <c r="J108" s="25">
        <v>0.517</v>
      </c>
      <c r="K108" s="50">
        <v>1910</v>
      </c>
      <c r="L108" s="12">
        <v>23.26</v>
      </c>
      <c r="N108" s="25">
        <f t="shared" si="8"/>
        <v>2.6613244088319634</v>
      </c>
      <c r="P108" s="25">
        <f t="shared" si="7"/>
        <v>0.22227496917385942</v>
      </c>
      <c r="Q108" s="9">
        <f t="shared" si="5"/>
        <v>9.80877928483354</v>
      </c>
      <c r="R108" s="9">
        <f t="shared" si="6"/>
        <v>29.655782983970408</v>
      </c>
    </row>
    <row r="109" spans="1:18" ht="15">
      <c r="A109" s="50">
        <v>1911</v>
      </c>
      <c r="B109" s="3">
        <v>22.8</v>
      </c>
      <c r="C109" s="3">
        <v>20.75</v>
      </c>
      <c r="D109" s="3">
        <v>21.6</v>
      </c>
      <c r="E109" s="3">
        <v>67.1</v>
      </c>
      <c r="G109" s="25">
        <v>17.647</v>
      </c>
      <c r="H109" s="25">
        <v>0.161</v>
      </c>
      <c r="I109" s="25">
        <v>0.167</v>
      </c>
      <c r="J109" s="25">
        <v>0.519</v>
      </c>
      <c r="K109" s="50">
        <v>1911</v>
      </c>
      <c r="L109" s="12">
        <v>23.26</v>
      </c>
      <c r="N109" s="25">
        <f t="shared" si="8"/>
        <v>2.638152558288825</v>
      </c>
      <c r="P109" s="25">
        <f t="shared" si="7"/>
        <v>0.23087916152897656</v>
      </c>
      <c r="Q109" s="9">
        <f t="shared" si="5"/>
        <v>9.57933415536375</v>
      </c>
      <c r="R109" s="9">
        <f t="shared" si="6"/>
        <v>29.770505548705305</v>
      </c>
    </row>
    <row r="110" spans="1:18" ht="15">
      <c r="A110" s="50">
        <v>1912</v>
      </c>
      <c r="B110" s="3">
        <v>23.7</v>
      </c>
      <c r="C110" s="3">
        <v>21</v>
      </c>
      <c r="D110" s="3">
        <v>21.87</v>
      </c>
      <c r="E110" s="3">
        <v>72.3</v>
      </c>
      <c r="G110" s="25">
        <v>18.344</v>
      </c>
      <c r="H110" s="25">
        <v>0.163</v>
      </c>
      <c r="I110" s="25">
        <v>0.169</v>
      </c>
      <c r="J110" s="25">
        <v>0.559</v>
      </c>
      <c r="K110" s="50">
        <v>1912</v>
      </c>
      <c r="L110" s="12">
        <v>23.26</v>
      </c>
      <c r="N110" s="25">
        <f t="shared" si="8"/>
        <v>2.742351137827971</v>
      </c>
      <c r="P110" s="25">
        <f t="shared" si="7"/>
        <v>0.23374722564734893</v>
      </c>
      <c r="Q110" s="9">
        <f t="shared" si="5"/>
        <v>9.694056720098644</v>
      </c>
      <c r="R110" s="9">
        <f t="shared" si="6"/>
        <v>32.06495684340321</v>
      </c>
    </row>
    <row r="111" spans="1:18" ht="15">
      <c r="A111" s="50">
        <v>1913</v>
      </c>
      <c r="B111" s="3">
        <v>23.8</v>
      </c>
      <c r="C111" s="3">
        <v>22.5</v>
      </c>
      <c r="D111" s="3">
        <v>23.15</v>
      </c>
      <c r="E111" s="3">
        <v>73.3</v>
      </c>
      <c r="G111" s="25">
        <v>18.921</v>
      </c>
      <c r="H111" s="25">
        <v>0.174</v>
      </c>
      <c r="I111" s="25">
        <v>0.179</v>
      </c>
      <c r="J111" s="25">
        <v>0.567</v>
      </c>
      <c r="K111" s="50">
        <v>1913</v>
      </c>
      <c r="L111" s="12">
        <v>23.26</v>
      </c>
      <c r="N111" s="25">
        <f t="shared" si="8"/>
        <v>2.8286102201724286</v>
      </c>
      <c r="P111" s="25">
        <f t="shared" si="7"/>
        <v>0.24952157829839702</v>
      </c>
      <c r="Q111" s="9">
        <f t="shared" si="5"/>
        <v>10.267669543773119</v>
      </c>
      <c r="R111" s="9">
        <f t="shared" si="6"/>
        <v>32.523847102342785</v>
      </c>
    </row>
    <row r="112" spans="1:18" ht="15">
      <c r="A112" s="51">
        <v>1914</v>
      </c>
      <c r="B112" s="3">
        <v>26.5</v>
      </c>
      <c r="C112" s="3">
        <v>23.5</v>
      </c>
      <c r="D112" s="3">
        <v>24.4</v>
      </c>
      <c r="E112" s="3">
        <v>77.2</v>
      </c>
      <c r="G112" s="25">
        <v>20.511</v>
      </c>
      <c r="H112" s="25">
        <v>0.182</v>
      </c>
      <c r="I112" s="25">
        <v>0.189</v>
      </c>
      <c r="J112" s="25">
        <v>0.598</v>
      </c>
      <c r="K112" s="51">
        <v>1914</v>
      </c>
      <c r="L112" s="12">
        <v>23.26</v>
      </c>
      <c r="N112" s="25">
        <f t="shared" si="8"/>
        <v>3.066308558002045</v>
      </c>
      <c r="P112" s="25">
        <f t="shared" si="7"/>
        <v>0.26099383477188653</v>
      </c>
      <c r="Q112" s="9">
        <f t="shared" si="5"/>
        <v>10.841282367447596</v>
      </c>
      <c r="R112" s="9">
        <f t="shared" si="6"/>
        <v>34.30204685573366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1"/>
  <sheetViews>
    <sheetView zoomScale="125" zoomScaleNormal="125" workbookViewId="0" topLeftCell="A3">
      <pane ySplit="6400" topLeftCell="BM99" activePane="topLeft" state="split"/>
      <selection pane="topLeft" activeCell="I10" sqref="I10:K10"/>
      <selection pane="bottomLeft" activeCell="E112" sqref="E112"/>
    </sheetView>
  </sheetViews>
  <sheetFormatPr defaultColWidth="11.421875" defaultRowHeight="12.75"/>
  <cols>
    <col min="1" max="1" width="10.8515625" style="3" customWidth="1"/>
    <col min="2" max="2" width="8.421875" style="25" customWidth="1"/>
    <col min="3" max="4" width="13.421875" style="25" customWidth="1"/>
    <col min="5" max="5" width="10.8515625" style="25" customWidth="1"/>
    <col min="6" max="6" width="5.140625" style="3" customWidth="1"/>
    <col min="7" max="7" width="10.8515625" style="3" customWidth="1"/>
    <col min="8" max="8" width="8.140625" style="3" customWidth="1"/>
    <col min="9" max="16384" width="10.8515625" style="3" customWidth="1"/>
  </cols>
  <sheetData>
    <row r="1" spans="1:10" ht="15">
      <c r="A1" s="2" t="s">
        <v>41</v>
      </c>
      <c r="J1" s="3" t="s">
        <v>179</v>
      </c>
    </row>
    <row r="2" spans="1:10" ht="15">
      <c r="A2" s="3" t="s">
        <v>191</v>
      </c>
      <c r="J2" s="3" t="s">
        <v>182</v>
      </c>
    </row>
    <row r="4" ht="15">
      <c r="C4" s="25" t="s">
        <v>134</v>
      </c>
    </row>
    <row r="5" ht="15">
      <c r="D5" s="25" t="s">
        <v>146</v>
      </c>
    </row>
    <row r="6" ht="15">
      <c r="C6" s="37" t="s">
        <v>147</v>
      </c>
    </row>
    <row r="7" spans="2:5" ht="15">
      <c r="B7" s="28" t="s">
        <v>122</v>
      </c>
      <c r="C7" s="28" t="s">
        <v>124</v>
      </c>
      <c r="D7" s="28" t="s">
        <v>124</v>
      </c>
      <c r="E7" s="28" t="s">
        <v>129</v>
      </c>
    </row>
    <row r="8" spans="2:5" ht="15">
      <c r="B8" s="28" t="s">
        <v>120</v>
      </c>
      <c r="C8" s="28" t="s">
        <v>125</v>
      </c>
      <c r="D8" s="28" t="s">
        <v>125</v>
      </c>
      <c r="E8" s="28" t="s">
        <v>130</v>
      </c>
    </row>
    <row r="9" spans="2:7" ht="15">
      <c r="B9" s="28" t="s">
        <v>121</v>
      </c>
      <c r="C9" s="28" t="s">
        <v>126</v>
      </c>
      <c r="D9" s="28" t="s">
        <v>126</v>
      </c>
      <c r="E9" s="28" t="s">
        <v>131</v>
      </c>
      <c r="G9" s="11" t="s">
        <v>53</v>
      </c>
    </row>
    <row r="10" spans="2:11" ht="15">
      <c r="B10" s="32" t="s">
        <v>123</v>
      </c>
      <c r="C10" s="34"/>
      <c r="D10" s="34"/>
      <c r="E10" s="34"/>
      <c r="G10" s="11" t="s">
        <v>54</v>
      </c>
      <c r="I10" s="31" t="s">
        <v>136</v>
      </c>
      <c r="J10" s="31"/>
      <c r="K10" s="31"/>
    </row>
    <row r="11" spans="2:11" ht="15">
      <c r="B11" s="28" t="s">
        <v>119</v>
      </c>
      <c r="C11" s="28" t="s">
        <v>127</v>
      </c>
      <c r="D11" s="28" t="s">
        <v>127</v>
      </c>
      <c r="E11" s="28" t="s">
        <v>132</v>
      </c>
      <c r="G11" s="11" t="s">
        <v>55</v>
      </c>
      <c r="I11" s="24" t="s">
        <v>119</v>
      </c>
      <c r="J11" s="24" t="s">
        <v>127</v>
      </c>
      <c r="K11" s="24" t="s">
        <v>132</v>
      </c>
    </row>
    <row r="12" spans="2:11" s="8" customFormat="1" ht="15">
      <c r="B12" s="43" t="s">
        <v>118</v>
      </c>
      <c r="C12" s="43" t="s">
        <v>128</v>
      </c>
      <c r="D12" s="43" t="s">
        <v>128</v>
      </c>
      <c r="E12" s="43" t="s">
        <v>133</v>
      </c>
      <c r="G12" s="44" t="s">
        <v>56</v>
      </c>
      <c r="I12" s="45" t="s">
        <v>135</v>
      </c>
      <c r="J12" s="45" t="s">
        <v>190</v>
      </c>
      <c r="K12" s="45" t="s">
        <v>135</v>
      </c>
    </row>
    <row r="13" spans="1:11" ht="15">
      <c r="A13" s="39">
        <v>1816</v>
      </c>
      <c r="B13" s="25">
        <v>8.654</v>
      </c>
      <c r="C13" s="25">
        <v>5.499</v>
      </c>
      <c r="D13" s="37">
        <f>C13*0.4</f>
        <v>2.1995999999999998</v>
      </c>
      <c r="E13" s="25">
        <v>3.336</v>
      </c>
      <c r="G13" s="12">
        <v>15.3</v>
      </c>
      <c r="H13" s="39">
        <v>1816</v>
      </c>
      <c r="I13" s="18">
        <f>B13*$G13*10</f>
        <v>1324.0620000000001</v>
      </c>
      <c r="J13" s="25">
        <f>D13*G13/16.3809</f>
        <v>2.0544585462337235</v>
      </c>
      <c r="K13" s="9">
        <f>G13*E13</f>
        <v>51.0408</v>
      </c>
    </row>
    <row r="14" spans="1:11" ht="15">
      <c r="A14" s="40">
        <v>1817</v>
      </c>
      <c r="B14" s="25">
        <v>8.536</v>
      </c>
      <c r="C14" s="25">
        <v>5.616</v>
      </c>
      <c r="D14" s="37">
        <f aca="true" t="shared" si="0" ref="D14:D46">C14*0.4</f>
        <v>2.2464</v>
      </c>
      <c r="E14" s="25">
        <v>3.1</v>
      </c>
      <c r="G14" s="12">
        <v>15.36</v>
      </c>
      <c r="H14" s="40">
        <v>1817</v>
      </c>
      <c r="I14" s="18">
        <f aca="true" t="shared" si="1" ref="I14:I77">B14*$G14*10</f>
        <v>1311.1295999999998</v>
      </c>
      <c r="J14" s="25">
        <f aca="true" t="shared" si="2" ref="J14:J77">D14*G14/16.3809</f>
        <v>2.1063985495302453</v>
      </c>
      <c r="K14" s="9">
        <f aca="true" t="shared" si="3" ref="K14:K77">G14*E14</f>
        <v>47.616</v>
      </c>
    </row>
    <row r="15" spans="1:11" ht="15">
      <c r="A15" s="40">
        <v>1818</v>
      </c>
      <c r="B15" s="25">
        <v>8.949</v>
      </c>
      <c r="C15" s="25">
        <v>5.15</v>
      </c>
      <c r="D15" s="37">
        <f t="shared" si="0"/>
        <v>2.06</v>
      </c>
      <c r="E15" s="25">
        <v>2.785</v>
      </c>
      <c r="G15" s="12">
        <v>15.19</v>
      </c>
      <c r="H15" s="40">
        <v>1818</v>
      </c>
      <c r="I15" s="18">
        <f t="shared" si="1"/>
        <v>1359.3530999999998</v>
      </c>
      <c r="J15" s="25">
        <f t="shared" si="2"/>
        <v>1.9102369222692281</v>
      </c>
      <c r="K15" s="9">
        <f t="shared" si="3"/>
        <v>42.30415</v>
      </c>
    </row>
    <row r="16" spans="1:11" ht="15">
      <c r="A16" s="40">
        <v>1819</v>
      </c>
      <c r="B16" s="25">
        <v>8.985</v>
      </c>
      <c r="C16" s="25">
        <v>4.917</v>
      </c>
      <c r="D16" s="37">
        <f t="shared" si="0"/>
        <v>1.9668</v>
      </c>
      <c r="E16" s="25">
        <v>2.199</v>
      </c>
      <c r="G16" s="12">
        <v>15.6</v>
      </c>
      <c r="H16" s="40">
        <v>1819</v>
      </c>
      <c r="I16" s="18">
        <f t="shared" si="1"/>
        <v>1401.6599999999999</v>
      </c>
      <c r="J16" s="25">
        <f t="shared" si="2"/>
        <v>1.8730399428602824</v>
      </c>
      <c r="K16" s="9">
        <f t="shared" si="3"/>
        <v>34.304399999999994</v>
      </c>
    </row>
    <row r="17" spans="1:11" ht="15">
      <c r="A17" s="40">
        <v>1820</v>
      </c>
      <c r="B17" s="25">
        <v>8.548</v>
      </c>
      <c r="C17" s="25">
        <v>4.795</v>
      </c>
      <c r="D17" s="37">
        <f t="shared" si="0"/>
        <v>1.9180000000000001</v>
      </c>
      <c r="E17" s="25">
        <v>1.918</v>
      </c>
      <c r="G17" s="12">
        <v>15.54</v>
      </c>
      <c r="H17" s="40">
        <v>1820</v>
      </c>
      <c r="I17" s="18">
        <f t="shared" si="1"/>
        <v>1328.3591999999999</v>
      </c>
      <c r="J17" s="25">
        <f t="shared" si="2"/>
        <v>1.8195410508580114</v>
      </c>
      <c r="K17" s="9">
        <f t="shared" si="3"/>
        <v>29.805719999999997</v>
      </c>
    </row>
    <row r="18" spans="1:11" ht="15">
      <c r="A18" s="40">
        <v>1821</v>
      </c>
      <c r="B18" s="25">
        <v>8.794</v>
      </c>
      <c r="C18" s="25">
        <v>4.982</v>
      </c>
      <c r="D18" s="37">
        <f t="shared" si="0"/>
        <v>1.9928000000000001</v>
      </c>
      <c r="E18" s="25">
        <v>2.067</v>
      </c>
      <c r="G18" s="12">
        <v>15.56</v>
      </c>
      <c r="H18" s="40">
        <v>1821</v>
      </c>
      <c r="I18" s="18">
        <f t="shared" si="1"/>
        <v>1368.3464000000001</v>
      </c>
      <c r="J18" s="25">
        <f t="shared" si="2"/>
        <v>1.8929343320574572</v>
      </c>
      <c r="K18" s="9">
        <f t="shared" si="3"/>
        <v>32.16252</v>
      </c>
    </row>
    <row r="19" spans="1:11" ht="15">
      <c r="A19" s="40">
        <v>1822</v>
      </c>
      <c r="B19" s="25">
        <v>8.925</v>
      </c>
      <c r="C19" s="25">
        <v>4.873</v>
      </c>
      <c r="D19" s="37">
        <f t="shared" si="0"/>
        <v>1.9492000000000003</v>
      </c>
      <c r="E19" s="25">
        <v>2.419</v>
      </c>
      <c r="G19" s="12">
        <v>15.63</v>
      </c>
      <c r="H19" s="40">
        <v>1822</v>
      </c>
      <c r="I19" s="18">
        <f t="shared" si="1"/>
        <v>1394.9775000000002</v>
      </c>
      <c r="J19" s="25">
        <f t="shared" si="2"/>
        <v>1.8598487262604622</v>
      </c>
      <c r="K19" s="9">
        <f t="shared" si="3"/>
        <v>37.80897</v>
      </c>
    </row>
    <row r="20" spans="1:11" ht="15">
      <c r="A20" s="40">
        <v>1823</v>
      </c>
      <c r="B20" s="25">
        <v>8.525</v>
      </c>
      <c r="C20" s="25">
        <v>4.552</v>
      </c>
      <c r="D20" s="37">
        <f t="shared" si="0"/>
        <v>1.8208</v>
      </c>
      <c r="E20" s="25">
        <v>1.909</v>
      </c>
      <c r="G20" s="12">
        <v>15.54</v>
      </c>
      <c r="H20" s="40">
        <v>1823</v>
      </c>
      <c r="I20" s="18">
        <f t="shared" si="1"/>
        <v>1324.7849999999999</v>
      </c>
      <c r="J20" s="25">
        <f t="shared" si="2"/>
        <v>1.727330732743622</v>
      </c>
      <c r="K20" s="9">
        <f t="shared" si="3"/>
        <v>29.66586</v>
      </c>
    </row>
    <row r="21" spans="1:11" ht="15">
      <c r="A21" s="40">
        <v>1824</v>
      </c>
      <c r="B21" s="25">
        <v>8.985</v>
      </c>
      <c r="C21" s="25">
        <v>4.762</v>
      </c>
      <c r="D21" s="37">
        <f t="shared" si="0"/>
        <v>1.9047999999999998</v>
      </c>
      <c r="E21" s="25">
        <v>2.426</v>
      </c>
      <c r="G21" s="12">
        <v>15.69</v>
      </c>
      <c r="H21" s="40">
        <v>1824</v>
      </c>
      <c r="I21" s="18">
        <f t="shared" si="1"/>
        <v>1409.7465</v>
      </c>
      <c r="J21" s="25">
        <f t="shared" si="2"/>
        <v>1.8244609270552898</v>
      </c>
      <c r="K21" s="9">
        <f t="shared" si="3"/>
        <v>38.06394</v>
      </c>
    </row>
    <row r="22" spans="1:11" ht="15">
      <c r="A22" s="40">
        <v>1825</v>
      </c>
      <c r="B22" s="25">
        <v>8.046</v>
      </c>
      <c r="C22" s="25">
        <v>4.959</v>
      </c>
      <c r="D22" s="37">
        <f t="shared" si="0"/>
        <v>1.9836</v>
      </c>
      <c r="E22" s="25">
        <v>2.026</v>
      </c>
      <c r="G22" s="12">
        <v>15.26</v>
      </c>
      <c r="H22" s="40">
        <v>1825</v>
      </c>
      <c r="I22" s="18">
        <f t="shared" si="1"/>
        <v>1227.8195999999998</v>
      </c>
      <c r="J22" s="25">
        <f t="shared" si="2"/>
        <v>1.8478676995769463</v>
      </c>
      <c r="K22" s="9">
        <f t="shared" si="3"/>
        <v>30.916759999999996</v>
      </c>
    </row>
    <row r="23" spans="1:11" ht="15">
      <c r="A23" s="40">
        <v>1826</v>
      </c>
      <c r="B23" s="25">
        <v>8.046</v>
      </c>
      <c r="C23" s="25">
        <v>5.167</v>
      </c>
      <c r="D23" s="37">
        <f t="shared" si="0"/>
        <v>2.0668</v>
      </c>
      <c r="E23" s="25">
        <v>1.877</v>
      </c>
      <c r="G23" s="12">
        <v>15.43</v>
      </c>
      <c r="H23" s="40">
        <v>1826</v>
      </c>
      <c r="I23" s="18">
        <f t="shared" si="1"/>
        <v>1241.4977999999999</v>
      </c>
      <c r="J23" s="25">
        <f t="shared" si="2"/>
        <v>1.9468236787966473</v>
      </c>
      <c r="K23" s="9">
        <f t="shared" si="3"/>
        <v>28.96211</v>
      </c>
    </row>
    <row r="24" spans="1:11" ht="15">
      <c r="A24" s="40">
        <v>1827</v>
      </c>
      <c r="B24" s="25">
        <v>8.354</v>
      </c>
      <c r="C24" s="25">
        <v>5.468</v>
      </c>
      <c r="D24" s="37">
        <f t="shared" si="0"/>
        <v>2.1872000000000003</v>
      </c>
      <c r="E24" s="25">
        <v>1.903</v>
      </c>
      <c r="G24" s="12">
        <v>15.63</v>
      </c>
      <c r="H24" s="40">
        <v>1827</v>
      </c>
      <c r="I24" s="18">
        <f t="shared" si="1"/>
        <v>1305.7302</v>
      </c>
      <c r="J24" s="25">
        <f t="shared" si="2"/>
        <v>2.086938812885739</v>
      </c>
      <c r="K24" s="9">
        <f t="shared" si="3"/>
        <v>29.74389</v>
      </c>
    </row>
    <row r="25" spans="1:11" ht="15">
      <c r="A25" s="40">
        <v>1828</v>
      </c>
      <c r="B25" s="25">
        <v>8.005</v>
      </c>
      <c r="C25" s="25">
        <v>5.248</v>
      </c>
      <c r="D25" s="37">
        <f t="shared" si="0"/>
        <v>2.0992</v>
      </c>
      <c r="E25" s="25">
        <v>2.224</v>
      </c>
      <c r="G25" s="12">
        <v>15.51</v>
      </c>
      <c r="H25" s="40">
        <v>1828</v>
      </c>
      <c r="I25" s="18">
        <f t="shared" si="1"/>
        <v>1241.5755000000001</v>
      </c>
      <c r="J25" s="25">
        <f t="shared" si="2"/>
        <v>1.9875948207973924</v>
      </c>
      <c r="K25" s="9">
        <f t="shared" si="3"/>
        <v>34.494240000000005</v>
      </c>
    </row>
    <row r="26" spans="1:11" ht="15">
      <c r="A26" s="40">
        <v>1829</v>
      </c>
      <c r="B26" s="25">
        <v>8.411</v>
      </c>
      <c r="C26" s="25">
        <v>4.526</v>
      </c>
      <c r="D26" s="37">
        <f t="shared" si="0"/>
        <v>1.8104</v>
      </c>
      <c r="E26" s="25">
        <v>2.406</v>
      </c>
      <c r="G26" s="12">
        <v>15.66</v>
      </c>
      <c r="H26" s="40">
        <v>1829</v>
      </c>
      <c r="I26" s="18">
        <f t="shared" si="1"/>
        <v>1317.1626</v>
      </c>
      <c r="J26" s="25">
        <f t="shared" si="2"/>
        <v>1.7307268831382892</v>
      </c>
      <c r="K26" s="9">
        <f t="shared" si="3"/>
        <v>37.677960000000006</v>
      </c>
    </row>
    <row r="27" spans="1:11" ht="15">
      <c r="A27" s="40">
        <v>1830</v>
      </c>
      <c r="B27" s="25">
        <v>8.638</v>
      </c>
      <c r="C27" s="25">
        <v>4.735</v>
      </c>
      <c r="D27" s="37">
        <f t="shared" si="0"/>
        <v>1.8940000000000001</v>
      </c>
      <c r="E27" s="25">
        <v>2.08</v>
      </c>
      <c r="G27" s="12">
        <v>15.76</v>
      </c>
      <c r="H27" s="40">
        <v>1830</v>
      </c>
      <c r="I27" s="18">
        <f t="shared" si="1"/>
        <v>1361.3488000000002</v>
      </c>
      <c r="J27" s="25">
        <f t="shared" si="2"/>
        <v>1.8222100128808552</v>
      </c>
      <c r="K27" s="9">
        <f t="shared" si="3"/>
        <v>32.7808</v>
      </c>
    </row>
    <row r="28" spans="1:11" ht="15">
      <c r="A28" s="40">
        <v>1831</v>
      </c>
      <c r="B28" s="25">
        <v>9.155</v>
      </c>
      <c r="C28" s="25">
        <v>4.816</v>
      </c>
      <c r="D28" s="37">
        <f t="shared" si="0"/>
        <v>1.9264000000000001</v>
      </c>
      <c r="E28" s="25">
        <v>1.914</v>
      </c>
      <c r="G28" s="12">
        <v>15.47</v>
      </c>
      <c r="H28" s="40">
        <v>1831</v>
      </c>
      <c r="I28" s="18">
        <f t="shared" si="1"/>
        <v>1416.2785</v>
      </c>
      <c r="J28" s="25">
        <f t="shared" si="2"/>
        <v>1.8192778174581372</v>
      </c>
      <c r="K28" s="9">
        <f t="shared" si="3"/>
        <v>29.60958</v>
      </c>
    </row>
    <row r="29" spans="1:11" ht="15">
      <c r="A29" s="40">
        <v>1832</v>
      </c>
      <c r="B29" s="25">
        <v>10.478</v>
      </c>
      <c r="C29" s="25">
        <v>5.186</v>
      </c>
      <c r="D29" s="37">
        <f t="shared" si="0"/>
        <v>2.0744000000000002</v>
      </c>
      <c r="E29" s="25">
        <v>1.923</v>
      </c>
      <c r="G29" s="12">
        <v>15.3</v>
      </c>
      <c r="H29" s="40">
        <v>1832</v>
      </c>
      <c r="I29" s="18">
        <f t="shared" si="1"/>
        <v>1603.134</v>
      </c>
      <c r="J29" s="25">
        <f t="shared" si="2"/>
        <v>1.9375199164881054</v>
      </c>
      <c r="K29" s="9">
        <f t="shared" si="3"/>
        <v>29.4219</v>
      </c>
    </row>
    <row r="30" spans="1:11" ht="15">
      <c r="A30" s="40">
        <v>1833</v>
      </c>
      <c r="B30" s="25">
        <v>11.106</v>
      </c>
      <c r="C30" s="25">
        <v>5.509</v>
      </c>
      <c r="D30" s="37">
        <f t="shared" si="0"/>
        <v>2.2036000000000002</v>
      </c>
      <c r="E30" s="25">
        <v>1.968</v>
      </c>
      <c r="G30" s="12">
        <v>15.78</v>
      </c>
      <c r="H30" s="40">
        <v>1833</v>
      </c>
      <c r="I30" s="18">
        <f t="shared" si="1"/>
        <v>1752.5268</v>
      </c>
      <c r="J30" s="25">
        <f t="shared" si="2"/>
        <v>2.122765415819644</v>
      </c>
      <c r="K30" s="9">
        <f t="shared" si="3"/>
        <v>31.055039999999998</v>
      </c>
    </row>
    <row r="31" spans="1:11" ht="15">
      <c r="A31" s="40">
        <v>1834</v>
      </c>
      <c r="B31" s="25">
        <v>12.057</v>
      </c>
      <c r="C31" s="25">
        <v>5.145</v>
      </c>
      <c r="D31" s="37">
        <f t="shared" si="0"/>
        <v>2.058</v>
      </c>
      <c r="E31" s="25">
        <v>2.201</v>
      </c>
      <c r="G31" s="12">
        <v>15.33</v>
      </c>
      <c r="H31" s="40">
        <v>1834</v>
      </c>
      <c r="I31" s="18">
        <f t="shared" si="1"/>
        <v>1848.3381</v>
      </c>
      <c r="J31" s="25">
        <f t="shared" si="2"/>
        <v>1.925971100488984</v>
      </c>
      <c r="K31" s="9">
        <f t="shared" si="3"/>
        <v>33.74133</v>
      </c>
    </row>
    <row r="32" spans="1:11" ht="15">
      <c r="A32" s="40">
        <v>1835</v>
      </c>
      <c r="B32" s="25">
        <v>10.825</v>
      </c>
      <c r="C32" s="25">
        <v>4.854</v>
      </c>
      <c r="D32" s="37">
        <f t="shared" si="0"/>
        <v>1.9416000000000002</v>
      </c>
      <c r="E32" s="25">
        <v>2.008</v>
      </c>
      <c r="G32" s="12">
        <v>15.63</v>
      </c>
      <c r="H32" s="40">
        <v>1835</v>
      </c>
      <c r="I32" s="18">
        <f t="shared" si="1"/>
        <v>1691.9475</v>
      </c>
      <c r="J32" s="25">
        <f t="shared" si="2"/>
        <v>1.8525971100488987</v>
      </c>
      <c r="K32" s="9">
        <f t="shared" si="3"/>
        <v>31.38504</v>
      </c>
    </row>
    <row r="33" spans="1:11" ht="15">
      <c r="A33" s="40">
        <v>1836</v>
      </c>
      <c r="B33" s="25">
        <v>10.807</v>
      </c>
      <c r="C33" s="25">
        <v>4.468</v>
      </c>
      <c r="D33" s="37">
        <f t="shared" si="0"/>
        <v>1.7872000000000001</v>
      </c>
      <c r="E33" s="25">
        <v>2.214</v>
      </c>
      <c r="G33" s="12">
        <v>15.83</v>
      </c>
      <c r="H33" s="40">
        <v>1836</v>
      </c>
      <c r="I33" s="18">
        <f t="shared" si="1"/>
        <v>1710.7481000000002</v>
      </c>
      <c r="J33" s="25">
        <f t="shared" si="2"/>
        <v>1.727095336642065</v>
      </c>
      <c r="K33" s="9">
        <f t="shared" si="3"/>
        <v>35.04762</v>
      </c>
    </row>
    <row r="34" spans="1:11" ht="15">
      <c r="A34" s="40">
        <v>1837</v>
      </c>
      <c r="B34" s="25">
        <v>11.271</v>
      </c>
      <c r="C34" s="25">
        <v>4.619</v>
      </c>
      <c r="D34" s="37">
        <f t="shared" si="0"/>
        <v>1.8476</v>
      </c>
      <c r="E34" s="25">
        <v>2.458</v>
      </c>
      <c r="G34" s="12">
        <v>16</v>
      </c>
      <c r="H34" s="40">
        <v>1837</v>
      </c>
      <c r="I34" s="18">
        <f t="shared" si="1"/>
        <v>1803.3600000000001</v>
      </c>
      <c r="J34" s="25">
        <f t="shared" si="2"/>
        <v>1.8046383287853536</v>
      </c>
      <c r="K34" s="9">
        <f t="shared" si="3"/>
        <v>39.328</v>
      </c>
    </row>
    <row r="35" spans="1:11" ht="15">
      <c r="A35" s="40">
        <v>1838</v>
      </c>
      <c r="B35" s="25">
        <v>9.402</v>
      </c>
      <c r="C35" s="25">
        <v>4.021</v>
      </c>
      <c r="D35" s="37">
        <f t="shared" si="0"/>
        <v>1.6084</v>
      </c>
      <c r="E35" s="25">
        <v>2.388</v>
      </c>
      <c r="G35" s="12">
        <v>15.89</v>
      </c>
      <c r="H35" s="40">
        <v>1838</v>
      </c>
      <c r="I35" s="18">
        <f t="shared" si="1"/>
        <v>1493.9778</v>
      </c>
      <c r="J35" s="25">
        <f t="shared" si="2"/>
        <v>1.5601997448247655</v>
      </c>
      <c r="K35" s="9">
        <f t="shared" si="3"/>
        <v>37.94532</v>
      </c>
    </row>
    <row r="36" spans="1:11" ht="15">
      <c r="A36" s="40">
        <v>1839</v>
      </c>
      <c r="B36" s="25">
        <v>9.968</v>
      </c>
      <c r="C36" s="25">
        <v>4.307</v>
      </c>
      <c r="D36" s="37">
        <f t="shared" si="0"/>
        <v>1.7228000000000003</v>
      </c>
      <c r="E36" s="25">
        <v>2.505</v>
      </c>
      <c r="G36" s="12">
        <v>15.53</v>
      </c>
      <c r="H36" s="40">
        <v>1839</v>
      </c>
      <c r="I36" s="18">
        <f t="shared" si="1"/>
        <v>1548.0303999999999</v>
      </c>
      <c r="J36" s="25">
        <f t="shared" si="2"/>
        <v>1.6333097693044951</v>
      </c>
      <c r="K36" s="9">
        <f t="shared" si="3"/>
        <v>38.902649999999994</v>
      </c>
    </row>
    <row r="37" spans="1:11" ht="15">
      <c r="A37" s="40">
        <v>1840</v>
      </c>
      <c r="B37" s="33">
        <v>8.938</v>
      </c>
      <c r="C37" s="25">
        <v>4.036</v>
      </c>
      <c r="D37" s="37">
        <f t="shared" si="0"/>
        <v>1.6143999999999998</v>
      </c>
      <c r="E37" s="25">
        <v>2.212</v>
      </c>
      <c r="G37" s="12">
        <v>15.59</v>
      </c>
      <c r="H37" s="40">
        <v>1840</v>
      </c>
      <c r="I37" s="18">
        <f t="shared" si="1"/>
        <v>1393.4342000000001</v>
      </c>
      <c r="J37" s="25">
        <f t="shared" si="2"/>
        <v>1.5364537967999314</v>
      </c>
      <c r="K37" s="9">
        <f t="shared" si="3"/>
        <v>34.48508</v>
      </c>
    </row>
    <row r="38" spans="1:11" ht="15">
      <c r="A38" s="41">
        <v>1841</v>
      </c>
      <c r="B38" s="25">
        <v>7.938</v>
      </c>
      <c r="C38" s="25">
        <v>4.322</v>
      </c>
      <c r="D38" s="37">
        <f t="shared" si="0"/>
        <v>1.7288000000000001</v>
      </c>
      <c r="E38" s="25">
        <v>2.558</v>
      </c>
      <c r="G38" s="14">
        <v>15.47</v>
      </c>
      <c r="H38" s="41">
        <v>1841</v>
      </c>
      <c r="I38" s="18">
        <f t="shared" si="1"/>
        <v>1228.0086000000001</v>
      </c>
      <c r="J38" s="25">
        <f t="shared" si="2"/>
        <v>1.6326658486407952</v>
      </c>
      <c r="K38" s="9">
        <f t="shared" si="3"/>
        <v>39.57226</v>
      </c>
    </row>
    <row r="39" spans="1:11" ht="15">
      <c r="A39" s="40">
        <v>1842</v>
      </c>
      <c r="B39" s="25">
        <v>8.402</v>
      </c>
      <c r="C39" s="25">
        <v>3.734</v>
      </c>
      <c r="D39" s="37">
        <f t="shared" si="0"/>
        <v>1.4936</v>
      </c>
      <c r="E39" s="25">
        <v>2.801</v>
      </c>
      <c r="G39" s="12">
        <v>15.16</v>
      </c>
      <c r="H39" s="40">
        <v>1842</v>
      </c>
      <c r="I39" s="18">
        <f t="shared" si="1"/>
        <v>1273.7432</v>
      </c>
      <c r="J39" s="25">
        <f t="shared" si="2"/>
        <v>1.3822791177529927</v>
      </c>
      <c r="K39" s="9">
        <f t="shared" si="3"/>
        <v>42.46316</v>
      </c>
    </row>
    <row r="40" spans="1:11" ht="15">
      <c r="A40" s="40">
        <v>1843</v>
      </c>
      <c r="B40" s="25">
        <v>8.752</v>
      </c>
      <c r="C40" s="25">
        <v>3.667</v>
      </c>
      <c r="D40" s="37">
        <f t="shared" si="0"/>
        <v>1.4668</v>
      </c>
      <c r="E40" s="25">
        <v>3.126</v>
      </c>
      <c r="G40" s="12">
        <v>14.78</v>
      </c>
      <c r="H40" s="40">
        <v>1843</v>
      </c>
      <c r="I40" s="18">
        <f t="shared" si="1"/>
        <v>1293.5456</v>
      </c>
      <c r="J40" s="25">
        <f t="shared" si="2"/>
        <v>1.3234501156835095</v>
      </c>
      <c r="K40" s="9">
        <f t="shared" si="3"/>
        <v>46.202279999999995</v>
      </c>
    </row>
    <row r="41" spans="1:11" ht="15">
      <c r="A41" s="40">
        <v>1844</v>
      </c>
      <c r="B41" s="25">
        <v>8.268</v>
      </c>
      <c r="C41" s="25">
        <v>3.748</v>
      </c>
      <c r="D41" s="37">
        <f t="shared" si="0"/>
        <v>1.4992</v>
      </c>
      <c r="E41" s="25">
        <v>3.143</v>
      </c>
      <c r="G41" s="12">
        <v>14.78</v>
      </c>
      <c r="H41" s="40">
        <v>1844</v>
      </c>
      <c r="I41" s="18">
        <f t="shared" si="1"/>
        <v>1222.0104000000001</v>
      </c>
      <c r="J41" s="25">
        <f t="shared" si="2"/>
        <v>1.352683674279191</v>
      </c>
      <c r="K41" s="9">
        <f t="shared" si="3"/>
        <v>46.45354</v>
      </c>
    </row>
    <row r="42" spans="1:11" ht="15">
      <c r="A42" s="40">
        <v>1845</v>
      </c>
      <c r="B42" s="25">
        <v>7.995</v>
      </c>
      <c r="C42" s="25">
        <v>3.602</v>
      </c>
      <c r="D42" s="37">
        <f t="shared" si="0"/>
        <v>1.4408</v>
      </c>
      <c r="E42" s="25">
        <v>3.091</v>
      </c>
      <c r="G42" s="12">
        <v>15.06</v>
      </c>
      <c r="H42" s="40">
        <v>1845</v>
      </c>
      <c r="I42" s="18">
        <f t="shared" si="1"/>
        <v>1204.047</v>
      </c>
      <c r="J42" s="25">
        <f t="shared" si="2"/>
        <v>1.3246187938391665</v>
      </c>
      <c r="K42" s="9">
        <f t="shared" si="3"/>
        <v>46.55046</v>
      </c>
    </row>
    <row r="43" spans="1:11" ht="15">
      <c r="A43" s="40">
        <v>1846</v>
      </c>
      <c r="B43" s="25">
        <v>8.722</v>
      </c>
      <c r="C43" s="25">
        <v>3.431</v>
      </c>
      <c r="D43" s="37">
        <f t="shared" si="0"/>
        <v>1.3724</v>
      </c>
      <c r="E43" s="25">
        <v>3.047</v>
      </c>
      <c r="G43" s="12">
        <v>15.04</v>
      </c>
      <c r="H43" s="40">
        <v>1846</v>
      </c>
      <c r="I43" s="18">
        <f t="shared" si="1"/>
        <v>1311.7887999999998</v>
      </c>
      <c r="J43" s="25">
        <f t="shared" si="2"/>
        <v>1.2600587269319756</v>
      </c>
      <c r="K43" s="9">
        <f t="shared" si="3"/>
        <v>45.82688</v>
      </c>
    </row>
    <row r="44" spans="1:11" ht="15">
      <c r="A44" s="40">
        <v>1847</v>
      </c>
      <c r="B44" s="25">
        <v>8.025</v>
      </c>
      <c r="C44" s="25">
        <v>3.66</v>
      </c>
      <c r="D44" s="37">
        <f t="shared" si="0"/>
        <v>1.4640000000000002</v>
      </c>
      <c r="E44" s="25">
        <v>2.789</v>
      </c>
      <c r="G44" s="12">
        <v>14.8</v>
      </c>
      <c r="H44" s="40">
        <v>1847</v>
      </c>
      <c r="I44" s="18">
        <f t="shared" si="1"/>
        <v>1187.7</v>
      </c>
      <c r="J44" s="25">
        <f t="shared" si="2"/>
        <v>1.322711206343974</v>
      </c>
      <c r="K44" s="9">
        <f t="shared" si="3"/>
        <v>41.27720000000001</v>
      </c>
    </row>
    <row r="45" spans="1:11" ht="15">
      <c r="A45" s="40">
        <v>1848</v>
      </c>
      <c r="B45" s="25">
        <v>8.345</v>
      </c>
      <c r="C45" s="25">
        <v>3.767</v>
      </c>
      <c r="D45" s="37">
        <f t="shared" si="0"/>
        <v>1.5068000000000001</v>
      </c>
      <c r="E45" s="25">
        <v>2.955</v>
      </c>
      <c r="G45" s="12">
        <v>15.01</v>
      </c>
      <c r="H45" s="40">
        <v>1848</v>
      </c>
      <c r="I45" s="18">
        <f t="shared" si="1"/>
        <v>1252.5845000000002</v>
      </c>
      <c r="J45" s="25">
        <f t="shared" si="2"/>
        <v>1.3806975196723015</v>
      </c>
      <c r="K45" s="9">
        <f t="shared" si="3"/>
        <v>44.35455</v>
      </c>
    </row>
    <row r="46" spans="1:11" ht="15.75" thickBot="1">
      <c r="A46" s="41">
        <v>1849</v>
      </c>
      <c r="B46" s="25">
        <v>8.925</v>
      </c>
      <c r="C46" s="35">
        <v>3.833</v>
      </c>
      <c r="D46" s="38">
        <f t="shared" si="0"/>
        <v>1.5332000000000001</v>
      </c>
      <c r="E46" s="25">
        <v>3.013</v>
      </c>
      <c r="G46" s="14">
        <v>15.01</v>
      </c>
      <c r="H46" s="41">
        <v>1849</v>
      </c>
      <c r="I46" s="18">
        <f t="shared" si="1"/>
        <v>1339.6425000000002</v>
      </c>
      <c r="J46" s="25">
        <f t="shared" si="2"/>
        <v>1.4048881319097242</v>
      </c>
      <c r="K46" s="9">
        <f t="shared" si="3"/>
        <v>45.22513</v>
      </c>
    </row>
    <row r="47" spans="1:11" ht="15">
      <c r="A47" s="40">
        <v>1850</v>
      </c>
      <c r="B47" s="25">
        <v>8.222</v>
      </c>
      <c r="C47" s="36">
        <f>D47*2.5</f>
        <v>4.025</v>
      </c>
      <c r="D47" s="25">
        <v>1.61</v>
      </c>
      <c r="E47" s="25">
        <v>3.046</v>
      </c>
      <c r="G47" s="12">
        <v>15.2</v>
      </c>
      <c r="H47" s="40">
        <v>1850</v>
      </c>
      <c r="I47" s="18">
        <f t="shared" si="1"/>
        <v>1249.744</v>
      </c>
      <c r="J47" s="25">
        <f t="shared" si="2"/>
        <v>1.493935009675903</v>
      </c>
      <c r="K47" s="9">
        <f t="shared" si="3"/>
        <v>46.29919999999999</v>
      </c>
    </row>
    <row r="48" spans="1:11" ht="15">
      <c r="A48" s="40">
        <v>1851</v>
      </c>
      <c r="B48" s="25">
        <v>9.892</v>
      </c>
      <c r="C48" s="36">
        <f aca="true" t="shared" si="4" ref="C48:C111">D48*2.5</f>
        <v>4.0775</v>
      </c>
      <c r="D48" s="25">
        <v>1.631</v>
      </c>
      <c r="E48" s="25">
        <v>3.17</v>
      </c>
      <c r="G48" s="12">
        <v>15.12</v>
      </c>
      <c r="H48" s="40">
        <v>1851</v>
      </c>
      <c r="I48" s="18">
        <f t="shared" si="1"/>
        <v>1495.6704</v>
      </c>
      <c r="J48" s="25">
        <f t="shared" si="2"/>
        <v>1.5054557441898795</v>
      </c>
      <c r="K48" s="9">
        <f t="shared" si="3"/>
        <v>47.9304</v>
      </c>
    </row>
    <row r="49" spans="1:11" ht="15">
      <c r="A49" s="40">
        <v>1852</v>
      </c>
      <c r="B49" s="25">
        <v>11.927</v>
      </c>
      <c r="C49" s="36">
        <f t="shared" si="4"/>
        <v>4.0525</v>
      </c>
      <c r="D49" s="25">
        <v>1.621</v>
      </c>
      <c r="E49" s="25">
        <v>3.242</v>
      </c>
      <c r="G49" s="12">
        <v>14.94</v>
      </c>
      <c r="H49" s="40">
        <v>1852</v>
      </c>
      <c r="I49" s="18">
        <f t="shared" si="1"/>
        <v>1781.8938</v>
      </c>
      <c r="J49" s="25">
        <f t="shared" si="2"/>
        <v>1.4784132739959341</v>
      </c>
      <c r="K49" s="9">
        <f t="shared" si="3"/>
        <v>48.43548</v>
      </c>
    </row>
    <row r="50" spans="1:11" ht="15">
      <c r="A50" s="40">
        <v>1853</v>
      </c>
      <c r="B50" s="25">
        <v>11.329</v>
      </c>
      <c r="C50" s="36">
        <f t="shared" si="4"/>
        <v>4.074999999999999</v>
      </c>
      <c r="D50" s="25">
        <v>1.63</v>
      </c>
      <c r="E50" s="25">
        <v>3.214</v>
      </c>
      <c r="G50" s="12">
        <v>14.7</v>
      </c>
      <c r="H50" s="40">
        <v>1853</v>
      </c>
      <c r="I50" s="18">
        <f t="shared" si="1"/>
        <v>1665.363</v>
      </c>
      <c r="J50" s="25">
        <f t="shared" si="2"/>
        <v>1.4627401424830135</v>
      </c>
      <c r="K50" s="9">
        <f t="shared" si="3"/>
        <v>47.245799999999996</v>
      </c>
    </row>
    <row r="51" spans="1:11" ht="15">
      <c r="A51" s="40">
        <v>1854</v>
      </c>
      <c r="B51" s="25">
        <v>11.602</v>
      </c>
      <c r="C51" s="36">
        <f t="shared" si="4"/>
        <v>4.085</v>
      </c>
      <c r="D51" s="25">
        <v>1.634</v>
      </c>
      <c r="E51" s="25">
        <v>2.9</v>
      </c>
      <c r="G51" s="12">
        <v>14.6</v>
      </c>
      <c r="H51" s="40">
        <v>1854</v>
      </c>
      <c r="I51" s="18">
        <f t="shared" si="1"/>
        <v>1693.8919999999998</v>
      </c>
      <c r="J51" s="25">
        <f t="shared" si="2"/>
        <v>1.4563546569480308</v>
      </c>
      <c r="K51" s="9">
        <f t="shared" si="3"/>
        <v>42.339999999999996</v>
      </c>
    </row>
    <row r="52" spans="1:11" ht="15">
      <c r="A52" s="40">
        <v>1855</v>
      </c>
      <c r="B52" s="25">
        <v>11.84</v>
      </c>
      <c r="C52" s="36">
        <f t="shared" si="4"/>
        <v>3.9924999999999997</v>
      </c>
      <c r="D52" s="25">
        <v>1.597</v>
      </c>
      <c r="E52" s="25">
        <v>3.049</v>
      </c>
      <c r="G52" s="12">
        <v>15.04</v>
      </c>
      <c r="H52" s="40">
        <v>1855</v>
      </c>
      <c r="I52" s="18">
        <f t="shared" si="1"/>
        <v>1780.7359999999999</v>
      </c>
      <c r="J52" s="25">
        <f t="shared" si="2"/>
        <v>1.4662735258746467</v>
      </c>
      <c r="K52" s="9">
        <f t="shared" si="3"/>
        <v>45.856959999999994</v>
      </c>
    </row>
    <row r="53" spans="1:11" ht="15">
      <c r="A53" s="40">
        <v>1856</v>
      </c>
      <c r="B53" s="25">
        <v>12.802</v>
      </c>
      <c r="C53" s="36">
        <f t="shared" si="4"/>
        <v>4.0575</v>
      </c>
      <c r="D53" s="25">
        <v>1.623</v>
      </c>
      <c r="E53" s="25">
        <v>3.258</v>
      </c>
      <c r="G53" s="12">
        <v>15.4</v>
      </c>
      <c r="H53" s="40">
        <v>1856</v>
      </c>
      <c r="I53" s="18">
        <f t="shared" si="1"/>
        <v>1971.508</v>
      </c>
      <c r="J53" s="25">
        <f t="shared" si="2"/>
        <v>1.5258135999853486</v>
      </c>
      <c r="K53" s="9">
        <f t="shared" si="3"/>
        <v>50.1732</v>
      </c>
    </row>
    <row r="54" spans="1:11" ht="15">
      <c r="A54" s="40">
        <v>1857</v>
      </c>
      <c r="B54" s="25">
        <v>12.678</v>
      </c>
      <c r="C54" s="36">
        <f t="shared" si="4"/>
        <v>4.0649999999999995</v>
      </c>
      <c r="D54" s="25">
        <v>1.626</v>
      </c>
      <c r="E54" s="25">
        <v>2.729</v>
      </c>
      <c r="G54" s="12">
        <v>15.22</v>
      </c>
      <c r="H54" s="40">
        <v>1857</v>
      </c>
      <c r="I54" s="18">
        <f t="shared" si="1"/>
        <v>1929.5916000000002</v>
      </c>
      <c r="J54" s="25">
        <f t="shared" si="2"/>
        <v>1.5107668076845595</v>
      </c>
      <c r="K54" s="9">
        <f t="shared" si="3"/>
        <v>41.53538</v>
      </c>
    </row>
    <row r="55" spans="1:11" ht="15">
      <c r="A55" s="40">
        <v>1858</v>
      </c>
      <c r="B55" s="25">
        <v>12.088</v>
      </c>
      <c r="C55" s="36">
        <f t="shared" si="4"/>
        <v>4.74</v>
      </c>
      <c r="D55" s="25">
        <v>1.896</v>
      </c>
      <c r="E55" s="25">
        <v>3.216</v>
      </c>
      <c r="G55" s="12">
        <v>15.15</v>
      </c>
      <c r="H55" s="40">
        <v>1858</v>
      </c>
      <c r="I55" s="18">
        <f t="shared" si="1"/>
        <v>1831.3319999999999</v>
      </c>
      <c r="J55" s="25">
        <f t="shared" si="2"/>
        <v>1.7535300258227569</v>
      </c>
      <c r="K55" s="9">
        <f t="shared" si="3"/>
        <v>48.72240000000001</v>
      </c>
    </row>
    <row r="56" spans="1:11" ht="15">
      <c r="A56" s="40">
        <v>1859</v>
      </c>
      <c r="B56" s="25">
        <v>12.632</v>
      </c>
      <c r="C56" s="36">
        <f t="shared" si="4"/>
        <v>4.71</v>
      </c>
      <c r="D56" s="25">
        <v>1.884</v>
      </c>
      <c r="E56" s="25">
        <v>3.289</v>
      </c>
      <c r="G56" s="12">
        <v>15.06</v>
      </c>
      <c r="H56" s="40">
        <v>1859</v>
      </c>
      <c r="I56" s="18">
        <f t="shared" si="1"/>
        <v>1902.3792</v>
      </c>
      <c r="J56" s="25">
        <f t="shared" si="2"/>
        <v>1.7320806549090708</v>
      </c>
      <c r="K56" s="9">
        <f t="shared" si="3"/>
        <v>49.532340000000005</v>
      </c>
    </row>
    <row r="57" spans="1:11" ht="15">
      <c r="A57" s="40">
        <v>1860</v>
      </c>
      <c r="B57" s="25">
        <v>11.892</v>
      </c>
      <c r="C57" s="36">
        <f t="shared" si="4"/>
        <v>4.7175</v>
      </c>
      <c r="D57" s="25">
        <v>1.887</v>
      </c>
      <c r="E57" s="25">
        <v>3.427</v>
      </c>
      <c r="G57" s="12">
        <v>15.31</v>
      </c>
      <c r="H57" s="40">
        <v>1860</v>
      </c>
      <c r="I57" s="18">
        <f t="shared" si="1"/>
        <v>1820.6652</v>
      </c>
      <c r="J57" s="25">
        <f t="shared" si="2"/>
        <v>1.7636375290734942</v>
      </c>
      <c r="K57" s="9">
        <f t="shared" si="3"/>
        <v>52.46737</v>
      </c>
    </row>
    <row r="58" spans="1:11" ht="15">
      <c r="A58" s="40">
        <v>1861</v>
      </c>
      <c r="B58" s="25">
        <v>12.98</v>
      </c>
      <c r="C58" s="36">
        <f t="shared" si="4"/>
        <v>4.72</v>
      </c>
      <c r="D58" s="25">
        <v>1.888</v>
      </c>
      <c r="E58" s="25">
        <v>3.464</v>
      </c>
      <c r="G58" s="12">
        <v>14.92</v>
      </c>
      <c r="H58" s="40">
        <v>1861</v>
      </c>
      <c r="I58" s="18">
        <f t="shared" si="1"/>
        <v>1936.616</v>
      </c>
      <c r="J58" s="25">
        <f t="shared" si="2"/>
        <v>1.7196222429781025</v>
      </c>
      <c r="K58" s="9">
        <f t="shared" si="3"/>
        <v>51.68288</v>
      </c>
    </row>
    <row r="59" spans="1:11" ht="15">
      <c r="A59" s="40">
        <v>1862</v>
      </c>
      <c r="B59" s="25">
        <v>14.906</v>
      </c>
      <c r="C59" s="36">
        <f t="shared" si="4"/>
        <v>4.1625</v>
      </c>
      <c r="D59" s="25">
        <v>1.665</v>
      </c>
      <c r="E59" s="25">
        <v>3.699</v>
      </c>
      <c r="G59" s="12">
        <v>15.44</v>
      </c>
      <c r="H59" s="40">
        <v>1862</v>
      </c>
      <c r="I59" s="18">
        <f t="shared" si="1"/>
        <v>2301.4864</v>
      </c>
      <c r="J59" s="25">
        <f t="shared" si="2"/>
        <v>1.569364320641723</v>
      </c>
      <c r="K59" s="9">
        <f t="shared" si="3"/>
        <v>57.112559999999995</v>
      </c>
    </row>
    <row r="60" spans="1:11" ht="15">
      <c r="A60" s="40">
        <v>1863</v>
      </c>
      <c r="B60" s="25">
        <v>14.81</v>
      </c>
      <c r="C60" s="36">
        <f t="shared" si="4"/>
        <v>4.7575</v>
      </c>
      <c r="D60" s="25">
        <v>1.903</v>
      </c>
      <c r="E60" s="25">
        <v>3.481</v>
      </c>
      <c r="G60" s="12">
        <v>15.73</v>
      </c>
      <c r="H60" s="40">
        <v>1863</v>
      </c>
      <c r="I60" s="18">
        <f t="shared" si="1"/>
        <v>2329.6130000000003</v>
      </c>
      <c r="J60" s="25">
        <f t="shared" si="2"/>
        <v>1.8273837212851554</v>
      </c>
      <c r="K60" s="9">
        <f t="shared" si="3"/>
        <v>54.75613</v>
      </c>
    </row>
    <row r="61" spans="1:11" ht="15">
      <c r="A61" s="40">
        <v>1864</v>
      </c>
      <c r="B61" s="25">
        <v>16.585</v>
      </c>
      <c r="C61" s="36">
        <f t="shared" si="4"/>
        <v>4.9475</v>
      </c>
      <c r="D61" s="25">
        <v>1.979</v>
      </c>
      <c r="E61" s="25">
        <v>3.242</v>
      </c>
      <c r="G61" s="12">
        <v>14.11</v>
      </c>
      <c r="H61" s="40">
        <v>1864</v>
      </c>
      <c r="I61" s="18">
        <f t="shared" si="1"/>
        <v>2340.1435</v>
      </c>
      <c r="J61" s="25">
        <f t="shared" si="2"/>
        <v>1.704649317192584</v>
      </c>
      <c r="K61" s="9">
        <f t="shared" si="3"/>
        <v>45.74462</v>
      </c>
    </row>
    <row r="62" spans="1:11" ht="15">
      <c r="A62" s="40">
        <v>1865</v>
      </c>
      <c r="B62" s="25">
        <v>17.542</v>
      </c>
      <c r="C62" s="36">
        <f t="shared" si="4"/>
        <v>4.7225</v>
      </c>
      <c r="D62" s="25">
        <v>1.889</v>
      </c>
      <c r="E62" s="25">
        <v>2.989</v>
      </c>
      <c r="G62" s="12">
        <v>14.07</v>
      </c>
      <c r="H62" s="40">
        <v>1865</v>
      </c>
      <c r="I62" s="18">
        <f t="shared" si="1"/>
        <v>2468.1594000000005</v>
      </c>
      <c r="J62" s="25">
        <f t="shared" si="2"/>
        <v>1.6225134150138272</v>
      </c>
      <c r="K62" s="9">
        <f t="shared" si="3"/>
        <v>42.05523</v>
      </c>
    </row>
    <row r="63" spans="1:11" ht="15">
      <c r="A63" s="40">
        <v>1866</v>
      </c>
      <c r="B63" s="25">
        <v>13.446</v>
      </c>
      <c r="C63" s="36">
        <f t="shared" si="4"/>
        <v>4.3925</v>
      </c>
      <c r="D63" s="25">
        <v>1.757</v>
      </c>
      <c r="E63" s="25">
        <v>2.435</v>
      </c>
      <c r="G63" s="12">
        <v>14.55</v>
      </c>
      <c r="H63" s="40">
        <v>1866</v>
      </c>
      <c r="I63" s="18">
        <f t="shared" si="1"/>
        <v>1956.393</v>
      </c>
      <c r="J63" s="25">
        <f t="shared" si="2"/>
        <v>1.560619379887552</v>
      </c>
      <c r="K63" s="9">
        <f t="shared" si="3"/>
        <v>35.42925</v>
      </c>
    </row>
    <row r="64" spans="1:11" ht="15">
      <c r="A64" s="40">
        <v>1867</v>
      </c>
      <c r="B64" s="25">
        <v>12.852</v>
      </c>
      <c r="C64" s="36">
        <f t="shared" si="4"/>
        <v>4.2125</v>
      </c>
      <c r="D64" s="25">
        <v>1.685</v>
      </c>
      <c r="E64" s="25">
        <v>2.494</v>
      </c>
      <c r="G64" s="12">
        <v>16.07</v>
      </c>
      <c r="H64" s="40">
        <v>1867</v>
      </c>
      <c r="I64" s="18">
        <f t="shared" si="1"/>
        <v>2065.3164</v>
      </c>
      <c r="J64" s="25">
        <f t="shared" si="2"/>
        <v>1.653019675353613</v>
      </c>
      <c r="K64" s="9">
        <f t="shared" si="3"/>
        <v>40.07858</v>
      </c>
    </row>
    <row r="65" spans="1:11" ht="15">
      <c r="A65" s="40">
        <v>1868</v>
      </c>
      <c r="B65" s="25">
        <v>12.076</v>
      </c>
      <c r="C65" s="36">
        <f t="shared" si="4"/>
        <v>4.2175</v>
      </c>
      <c r="D65" s="25">
        <v>1.687</v>
      </c>
      <c r="E65" s="25">
        <v>2.645</v>
      </c>
      <c r="G65" s="12">
        <v>15.43</v>
      </c>
      <c r="H65" s="40">
        <v>1868</v>
      </c>
      <c r="I65" s="18">
        <f t="shared" si="1"/>
        <v>1863.3268</v>
      </c>
      <c r="J65" s="25">
        <f t="shared" si="2"/>
        <v>1.5890708080752582</v>
      </c>
      <c r="K65" s="9">
        <f t="shared" si="3"/>
        <v>40.81235</v>
      </c>
    </row>
    <row r="66" spans="1:11" ht="15">
      <c r="A66" s="40">
        <v>1869</v>
      </c>
      <c r="B66" s="25">
        <v>11.16</v>
      </c>
      <c r="C66" s="36">
        <f t="shared" si="4"/>
        <v>4.325</v>
      </c>
      <c r="D66" s="25">
        <v>1.73</v>
      </c>
      <c r="E66" s="25">
        <v>2.325</v>
      </c>
      <c r="G66" s="12">
        <v>15.38</v>
      </c>
      <c r="H66" s="40">
        <v>1869</v>
      </c>
      <c r="I66" s="18">
        <f t="shared" si="1"/>
        <v>1716.4080000000001</v>
      </c>
      <c r="J66" s="25">
        <f t="shared" si="2"/>
        <v>1.6242941474522157</v>
      </c>
      <c r="K66" s="9">
        <f t="shared" si="3"/>
        <v>35.758500000000005</v>
      </c>
    </row>
    <row r="67" spans="1:11" ht="15">
      <c r="A67" s="40">
        <v>1870</v>
      </c>
      <c r="B67" s="25">
        <v>12.371</v>
      </c>
      <c r="C67" s="36">
        <f t="shared" si="4"/>
        <v>4.2225</v>
      </c>
      <c r="D67" s="25">
        <v>1.689</v>
      </c>
      <c r="E67" s="25">
        <v>2.086</v>
      </c>
      <c r="G67" s="12">
        <v>15.72</v>
      </c>
      <c r="H67" s="40">
        <v>1870</v>
      </c>
      <c r="I67" s="18">
        <f t="shared" si="1"/>
        <v>1944.7212000000002</v>
      </c>
      <c r="J67" s="25">
        <f t="shared" si="2"/>
        <v>1.6208559969232461</v>
      </c>
      <c r="K67" s="9">
        <f t="shared" si="3"/>
        <v>32.79192</v>
      </c>
    </row>
    <row r="68" spans="1:11" ht="15">
      <c r="A68" s="40">
        <v>1871</v>
      </c>
      <c r="B68" s="25">
        <v>14.021</v>
      </c>
      <c r="C68" s="36">
        <f t="shared" si="4"/>
        <v>4.109999999999999</v>
      </c>
      <c r="D68" s="25">
        <v>1.644</v>
      </c>
      <c r="E68" s="25">
        <v>2.127</v>
      </c>
      <c r="G68" s="12">
        <v>15.41</v>
      </c>
      <c r="H68" s="40">
        <v>1871</v>
      </c>
      <c r="I68" s="18">
        <f t="shared" si="1"/>
        <v>2160.6361</v>
      </c>
      <c r="J68" s="25">
        <f t="shared" si="2"/>
        <v>1.546559712836291</v>
      </c>
      <c r="K68" s="9">
        <f t="shared" si="3"/>
        <v>32.777069999999995</v>
      </c>
    </row>
    <row r="69" spans="1:11" ht="15">
      <c r="A69" s="40">
        <v>1872</v>
      </c>
      <c r="B69" s="25">
        <v>14.994</v>
      </c>
      <c r="C69" s="36">
        <f t="shared" si="4"/>
        <v>5.4125</v>
      </c>
      <c r="D69" s="25">
        <v>2.165</v>
      </c>
      <c r="E69" s="25">
        <v>2.036</v>
      </c>
      <c r="G69" s="12">
        <v>15.41</v>
      </c>
      <c r="H69" s="40">
        <v>1872</v>
      </c>
      <c r="I69" s="18">
        <f t="shared" si="1"/>
        <v>2310.5753999999997</v>
      </c>
      <c r="J69" s="25">
        <f t="shared" si="2"/>
        <v>2.03667991380205</v>
      </c>
      <c r="K69" s="9">
        <f t="shared" si="3"/>
        <v>31.374760000000002</v>
      </c>
    </row>
    <row r="70" spans="1:11" ht="15">
      <c r="A70" s="40">
        <v>1873</v>
      </c>
      <c r="B70" s="25">
        <v>14.745</v>
      </c>
      <c r="C70" s="36">
        <f t="shared" si="4"/>
        <v>5.53</v>
      </c>
      <c r="D70" s="25">
        <v>2.212</v>
      </c>
      <c r="E70" s="25">
        <v>1.848</v>
      </c>
      <c r="G70" s="12">
        <v>15.36</v>
      </c>
      <c r="H70" s="40">
        <v>1873</v>
      </c>
      <c r="I70" s="18">
        <f t="shared" si="1"/>
        <v>2264.832</v>
      </c>
      <c r="J70" s="25">
        <f t="shared" si="2"/>
        <v>2.07414244638573</v>
      </c>
      <c r="K70" s="9">
        <f t="shared" si="3"/>
        <v>28.38528</v>
      </c>
    </row>
    <row r="71" spans="1:11" ht="15">
      <c r="A71" s="40">
        <v>1874</v>
      </c>
      <c r="B71" s="25">
        <v>15.772</v>
      </c>
      <c r="C71" s="36">
        <f t="shared" si="4"/>
        <v>5.7625</v>
      </c>
      <c r="D71" s="25">
        <v>2.305</v>
      </c>
      <c r="E71" s="25">
        <v>1.719</v>
      </c>
      <c r="G71" s="12">
        <v>15.33</v>
      </c>
      <c r="H71" s="40">
        <v>1874</v>
      </c>
      <c r="I71" s="18">
        <f t="shared" si="1"/>
        <v>2417.8476</v>
      </c>
      <c r="J71" s="25">
        <f t="shared" si="2"/>
        <v>2.1571250663882937</v>
      </c>
      <c r="K71" s="9">
        <f t="shared" si="3"/>
        <v>26.35227</v>
      </c>
    </row>
    <row r="72" spans="1:11" ht="15">
      <c r="A72" s="40">
        <v>1875</v>
      </c>
      <c r="B72" s="25">
        <v>16.2</v>
      </c>
      <c r="C72" s="36">
        <f t="shared" si="4"/>
        <v>5.25</v>
      </c>
      <c r="D72" s="25">
        <v>2.1</v>
      </c>
      <c r="E72" s="25">
        <v>1.42</v>
      </c>
      <c r="G72" s="12">
        <v>15.3</v>
      </c>
      <c r="H72" s="40">
        <v>1875</v>
      </c>
      <c r="I72" s="18">
        <f t="shared" si="1"/>
        <v>2478.6000000000004</v>
      </c>
      <c r="J72" s="25">
        <f t="shared" si="2"/>
        <v>1.9614306906213945</v>
      </c>
      <c r="K72" s="9">
        <f t="shared" si="3"/>
        <v>21.726</v>
      </c>
    </row>
    <row r="73" spans="1:11" ht="15">
      <c r="A73" s="40">
        <v>1876</v>
      </c>
      <c r="B73" s="25">
        <v>14.1</v>
      </c>
      <c r="C73" s="36">
        <f t="shared" si="4"/>
        <v>4.9825</v>
      </c>
      <c r="D73" s="25">
        <v>1.993</v>
      </c>
      <c r="E73" s="25">
        <v>1.231</v>
      </c>
      <c r="G73" s="12">
        <v>15</v>
      </c>
      <c r="H73" s="40">
        <v>1876</v>
      </c>
      <c r="I73" s="18">
        <f t="shared" si="1"/>
        <v>2115</v>
      </c>
      <c r="J73" s="25">
        <f t="shared" si="2"/>
        <v>1.8249913008442762</v>
      </c>
      <c r="K73" s="9">
        <f t="shared" si="3"/>
        <v>18.465</v>
      </c>
    </row>
    <row r="74" spans="1:11" ht="15">
      <c r="A74" s="40">
        <v>1877</v>
      </c>
      <c r="B74" s="25">
        <v>11.539</v>
      </c>
      <c r="C74" s="36">
        <f t="shared" si="4"/>
        <v>4.0825</v>
      </c>
      <c r="D74" s="25">
        <v>1.633</v>
      </c>
      <c r="E74" s="25">
        <v>1.138</v>
      </c>
      <c r="G74" s="12">
        <v>15.54</v>
      </c>
      <c r="H74" s="40">
        <v>1877</v>
      </c>
      <c r="I74" s="18">
        <f t="shared" si="1"/>
        <v>1793.1606</v>
      </c>
      <c r="J74" s="25">
        <f t="shared" si="2"/>
        <v>1.5491712909547093</v>
      </c>
      <c r="K74" s="9">
        <f t="shared" si="3"/>
        <v>17.68452</v>
      </c>
    </row>
    <row r="75" spans="1:11" ht="15">
      <c r="A75" s="40">
        <v>1878</v>
      </c>
      <c r="B75" s="25">
        <v>10.678</v>
      </c>
      <c r="C75" s="36">
        <f t="shared" si="4"/>
        <v>3.8724999999999996</v>
      </c>
      <c r="D75" s="25">
        <v>1.549</v>
      </c>
      <c r="E75" s="25">
        <v>1.226</v>
      </c>
      <c r="G75" s="12">
        <v>15.32</v>
      </c>
      <c r="H75" s="40">
        <v>1878</v>
      </c>
      <c r="I75" s="18">
        <f t="shared" si="1"/>
        <v>1635.8696</v>
      </c>
      <c r="J75" s="25">
        <f t="shared" si="2"/>
        <v>1.4486798649646844</v>
      </c>
      <c r="K75" s="9">
        <f t="shared" si="3"/>
        <v>18.78232</v>
      </c>
    </row>
    <row r="76" spans="1:11" ht="15">
      <c r="A76" s="40">
        <v>1879</v>
      </c>
      <c r="B76" s="25">
        <v>10.77</v>
      </c>
      <c r="C76" s="36">
        <f t="shared" si="4"/>
        <v>3.9675</v>
      </c>
      <c r="D76" s="25">
        <v>1.587</v>
      </c>
      <c r="E76" s="25">
        <v>1.185</v>
      </c>
      <c r="G76" s="12">
        <v>15.32</v>
      </c>
      <c r="H76" s="40">
        <v>1879</v>
      </c>
      <c r="I76" s="18">
        <f t="shared" si="1"/>
        <v>1649.964</v>
      </c>
      <c r="J76" s="25">
        <f t="shared" si="2"/>
        <v>1.4842188158159808</v>
      </c>
      <c r="K76" s="9">
        <f t="shared" si="3"/>
        <v>18.1542</v>
      </c>
    </row>
    <row r="77" spans="1:11" ht="15">
      <c r="A77" s="40">
        <v>1880</v>
      </c>
      <c r="B77" s="25">
        <v>12.231</v>
      </c>
      <c r="C77" s="36">
        <f t="shared" si="4"/>
        <v>4.5875</v>
      </c>
      <c r="D77" s="25">
        <v>1.835</v>
      </c>
      <c r="E77" s="25">
        <v>1.314</v>
      </c>
      <c r="G77" s="12">
        <v>14.17</v>
      </c>
      <c r="H77" s="40">
        <v>1880</v>
      </c>
      <c r="I77" s="18">
        <f t="shared" si="1"/>
        <v>1733.1326999999999</v>
      </c>
      <c r="J77" s="25">
        <f t="shared" si="2"/>
        <v>1.587333418798723</v>
      </c>
      <c r="K77" s="9">
        <f t="shared" si="3"/>
        <v>18.61938</v>
      </c>
    </row>
    <row r="78" spans="1:11" ht="15">
      <c r="A78" s="40">
        <v>1881</v>
      </c>
      <c r="B78" s="25">
        <v>12.026</v>
      </c>
      <c r="C78" s="36">
        <f t="shared" si="4"/>
        <v>4.422499999999999</v>
      </c>
      <c r="D78" s="25">
        <v>1.769</v>
      </c>
      <c r="E78" s="25">
        <v>1.302</v>
      </c>
      <c r="G78" s="12">
        <v>17.49</v>
      </c>
      <c r="H78" s="40">
        <v>1881</v>
      </c>
      <c r="I78" s="18">
        <f aca="true" t="shared" si="5" ref="I78:I111">B78*$G78*10</f>
        <v>2103.3473999999997</v>
      </c>
      <c r="J78" s="25">
        <f aca="true" t="shared" si="6" ref="J78:J111">D78*G78/16.3809</f>
        <v>1.8887735106129695</v>
      </c>
      <c r="K78" s="9">
        <f aca="true" t="shared" si="7" ref="K78:K111">G78*E78</f>
        <v>22.77198</v>
      </c>
    </row>
    <row r="79" spans="1:11" ht="15">
      <c r="A79" s="40">
        <v>1882</v>
      </c>
      <c r="B79" s="25">
        <v>11.85</v>
      </c>
      <c r="C79" s="36">
        <f t="shared" si="4"/>
        <v>4.0675</v>
      </c>
      <c r="D79" s="25">
        <v>1.627</v>
      </c>
      <c r="E79" s="25">
        <v>1.251</v>
      </c>
      <c r="G79" s="12">
        <v>17.93</v>
      </c>
      <c r="H79" s="40">
        <v>1882</v>
      </c>
      <c r="I79" s="18">
        <f t="shared" si="5"/>
        <v>2124.705</v>
      </c>
      <c r="J79" s="25">
        <f t="shared" si="6"/>
        <v>1.7808612469400338</v>
      </c>
      <c r="K79" s="9">
        <f t="shared" si="7"/>
        <v>22.430429999999998</v>
      </c>
    </row>
    <row r="80" spans="1:11" ht="15">
      <c r="A80" s="40">
        <v>1883</v>
      </c>
      <c r="B80" s="25">
        <v>11.536</v>
      </c>
      <c r="C80" s="36">
        <f t="shared" si="4"/>
        <v>4.055000000000001</v>
      </c>
      <c r="D80" s="25">
        <v>1.622</v>
      </c>
      <c r="E80" s="25">
        <v>1.269</v>
      </c>
      <c r="G80" s="12">
        <v>18.03</v>
      </c>
      <c r="H80" s="40">
        <v>1883</v>
      </c>
      <c r="I80" s="18">
        <f t="shared" si="5"/>
        <v>2079.9408</v>
      </c>
      <c r="J80" s="25">
        <f t="shared" si="6"/>
        <v>1.7852901855209422</v>
      </c>
      <c r="K80" s="9">
        <f t="shared" si="7"/>
        <v>22.88007</v>
      </c>
    </row>
    <row r="81" spans="1:11" ht="15">
      <c r="A81" s="40">
        <v>1884</v>
      </c>
      <c r="B81" s="25">
        <v>11.824</v>
      </c>
      <c r="C81" s="36">
        <f t="shared" si="4"/>
        <v>4.0275</v>
      </c>
      <c r="D81" s="25">
        <v>1.611</v>
      </c>
      <c r="E81" s="25">
        <v>1.315</v>
      </c>
      <c r="G81" s="12">
        <v>18.27</v>
      </c>
      <c r="H81" s="40">
        <v>1884</v>
      </c>
      <c r="I81" s="18">
        <f t="shared" si="5"/>
        <v>2160.2448</v>
      </c>
      <c r="J81" s="25">
        <f t="shared" si="6"/>
        <v>1.796785890885116</v>
      </c>
      <c r="K81" s="9">
        <f t="shared" si="7"/>
        <v>24.02505</v>
      </c>
    </row>
    <row r="82" spans="1:11" ht="15">
      <c r="A82" s="40">
        <v>1885</v>
      </c>
      <c r="B82" s="25">
        <v>11.281</v>
      </c>
      <c r="C82" s="36">
        <f t="shared" si="4"/>
        <v>3.8375</v>
      </c>
      <c r="D82" s="25">
        <v>1.535</v>
      </c>
      <c r="E82" s="25">
        <v>1.164</v>
      </c>
      <c r="G82" s="12">
        <v>19.47</v>
      </c>
      <c r="H82" s="40">
        <v>1885</v>
      </c>
      <c r="I82" s="18">
        <f t="shared" si="5"/>
        <v>2196.4107</v>
      </c>
      <c r="J82" s="25">
        <f t="shared" si="6"/>
        <v>1.824469351500833</v>
      </c>
      <c r="K82" s="9">
        <f t="shared" si="7"/>
        <v>22.663079999999997</v>
      </c>
    </row>
    <row r="83" spans="1:11" ht="15">
      <c r="A83" s="40">
        <v>1886</v>
      </c>
      <c r="B83" s="25">
        <v>7.371</v>
      </c>
      <c r="C83" s="36">
        <f t="shared" si="4"/>
        <v>3.59</v>
      </c>
      <c r="D83" s="25">
        <v>1.436</v>
      </c>
      <c r="E83" s="25">
        <v>1.211</v>
      </c>
      <c r="G83" s="12">
        <v>20.47</v>
      </c>
      <c r="H83" s="40">
        <v>1886</v>
      </c>
      <c r="I83" s="18">
        <f t="shared" si="5"/>
        <v>1508.8437</v>
      </c>
      <c r="J83" s="25">
        <f t="shared" si="6"/>
        <v>1.794463063690029</v>
      </c>
      <c r="K83" s="9">
        <f t="shared" si="7"/>
        <v>24.78917</v>
      </c>
    </row>
    <row r="84" spans="1:11" ht="15">
      <c r="A84" s="40">
        <v>1887</v>
      </c>
      <c r="B84" s="25">
        <v>8.993</v>
      </c>
      <c r="C84" s="36">
        <f t="shared" si="4"/>
        <v>3.6399999999999997</v>
      </c>
      <c r="D84" s="25">
        <v>1.456</v>
      </c>
      <c r="E84" s="25">
        <v>1.184</v>
      </c>
      <c r="G84" s="12">
        <v>20.71</v>
      </c>
      <c r="H84" s="40">
        <v>1887</v>
      </c>
      <c r="I84" s="18">
        <f t="shared" si="5"/>
        <v>1862.4503000000002</v>
      </c>
      <c r="J84" s="25">
        <f t="shared" si="6"/>
        <v>1.840787746705004</v>
      </c>
      <c r="K84" s="9">
        <f t="shared" si="7"/>
        <v>24.52064</v>
      </c>
    </row>
    <row r="85" spans="1:11" ht="15">
      <c r="A85" s="40">
        <v>1888</v>
      </c>
      <c r="B85" s="25">
        <v>9.789</v>
      </c>
      <c r="C85" s="36">
        <f t="shared" si="4"/>
        <v>3.795</v>
      </c>
      <c r="D85" s="25">
        <v>1.518</v>
      </c>
      <c r="E85" s="25">
        <v>1.242</v>
      </c>
      <c r="G85" s="12">
        <v>20.29</v>
      </c>
      <c r="H85" s="40">
        <v>1888</v>
      </c>
      <c r="I85" s="18">
        <f t="shared" si="5"/>
        <v>1986.1880999999998</v>
      </c>
      <c r="J85" s="25">
        <f t="shared" si="6"/>
        <v>1.8802520008058163</v>
      </c>
      <c r="K85" s="9">
        <f t="shared" si="7"/>
        <v>25.20018</v>
      </c>
    </row>
    <row r="86" spans="1:11" ht="15">
      <c r="A86" s="40">
        <v>1889</v>
      </c>
      <c r="B86" s="25">
        <v>9.868</v>
      </c>
      <c r="C86" s="36">
        <f t="shared" si="4"/>
        <v>4.4174999999999995</v>
      </c>
      <c r="D86" s="25">
        <v>1.767</v>
      </c>
      <c r="E86" s="25">
        <v>1.339</v>
      </c>
      <c r="G86" s="12">
        <v>21.04</v>
      </c>
      <c r="H86" s="40">
        <v>1889</v>
      </c>
      <c r="I86" s="18">
        <f t="shared" si="5"/>
        <v>2076.2272</v>
      </c>
      <c r="J86" s="25">
        <f t="shared" si="6"/>
        <v>2.269574931780305</v>
      </c>
      <c r="K86" s="9">
        <f t="shared" si="7"/>
        <v>28.172559999999997</v>
      </c>
    </row>
    <row r="87" spans="1:11" ht="15">
      <c r="A87" s="40">
        <v>1890</v>
      </c>
      <c r="B87" s="25">
        <v>11.465</v>
      </c>
      <c r="C87" s="36">
        <f t="shared" si="4"/>
        <v>4.805</v>
      </c>
      <c r="D87" s="25">
        <v>1.922</v>
      </c>
      <c r="E87" s="25">
        <v>1.517</v>
      </c>
      <c r="G87" s="12">
        <v>19.81</v>
      </c>
      <c r="H87" s="40">
        <v>1890</v>
      </c>
      <c r="I87" s="18">
        <f t="shared" si="5"/>
        <v>2271.2165</v>
      </c>
      <c r="J87" s="25">
        <f t="shared" si="6"/>
        <v>2.3243423743506155</v>
      </c>
      <c r="K87" s="9">
        <f t="shared" si="7"/>
        <v>30.051769999999998</v>
      </c>
    </row>
    <row r="88" spans="1:11" ht="15">
      <c r="A88" s="40">
        <v>1891</v>
      </c>
      <c r="B88" s="25">
        <v>10.927</v>
      </c>
      <c r="C88" s="36">
        <f t="shared" si="4"/>
        <v>4.1075</v>
      </c>
      <c r="D88" s="25">
        <v>1.643</v>
      </c>
      <c r="E88" s="25">
        <v>1.439</v>
      </c>
      <c r="G88" s="12">
        <v>23.23</v>
      </c>
      <c r="H88" s="40">
        <v>1891</v>
      </c>
      <c r="I88" s="18">
        <f t="shared" si="5"/>
        <v>2538.3421</v>
      </c>
      <c r="J88" s="25">
        <f t="shared" si="6"/>
        <v>2.329962944648951</v>
      </c>
      <c r="K88" s="9">
        <f t="shared" si="7"/>
        <v>33.42797</v>
      </c>
    </row>
    <row r="89" spans="1:11" ht="15">
      <c r="A89" s="40">
        <v>1892</v>
      </c>
      <c r="B89" s="25">
        <v>11.216</v>
      </c>
      <c r="C89" s="36">
        <f t="shared" si="4"/>
        <v>3.5949999999999998</v>
      </c>
      <c r="D89" s="25">
        <v>1.438</v>
      </c>
      <c r="E89" s="25">
        <v>1.33</v>
      </c>
      <c r="G89" s="12">
        <v>23.64</v>
      </c>
      <c r="H89" s="40">
        <v>1892</v>
      </c>
      <c r="I89" s="18">
        <f t="shared" si="5"/>
        <v>2651.4624</v>
      </c>
      <c r="J89" s="25">
        <f t="shared" si="6"/>
        <v>2.075241287108767</v>
      </c>
      <c r="K89" s="9">
        <f t="shared" si="7"/>
        <v>31.441200000000002</v>
      </c>
    </row>
    <row r="90" spans="1:11" ht="15">
      <c r="A90" s="40">
        <v>1893</v>
      </c>
      <c r="B90" s="25">
        <v>12.204</v>
      </c>
      <c r="C90" s="36">
        <f t="shared" si="4"/>
        <v>3.9800000000000004</v>
      </c>
      <c r="D90" s="25">
        <v>1.592</v>
      </c>
      <c r="E90" s="25">
        <v>1.425</v>
      </c>
      <c r="G90" s="12">
        <v>23.22</v>
      </c>
      <c r="H90" s="40">
        <v>1893</v>
      </c>
      <c r="I90" s="18">
        <f t="shared" si="5"/>
        <v>2833.7688000000003</v>
      </c>
      <c r="J90" s="25">
        <f t="shared" si="6"/>
        <v>2.256667216087028</v>
      </c>
      <c r="K90" s="9">
        <f t="shared" si="7"/>
        <v>33.088499999999996</v>
      </c>
    </row>
    <row r="91" spans="1:11" ht="15">
      <c r="A91" s="40">
        <v>1894</v>
      </c>
      <c r="B91" s="25">
        <v>12.37</v>
      </c>
      <c r="C91" s="36">
        <f t="shared" si="4"/>
        <v>4.28</v>
      </c>
      <c r="D91" s="25">
        <v>1.712</v>
      </c>
      <c r="E91" s="25">
        <v>1.346</v>
      </c>
      <c r="G91" s="12">
        <v>23.01</v>
      </c>
      <c r="H91" s="40">
        <v>1894</v>
      </c>
      <c r="I91" s="18">
        <f t="shared" si="5"/>
        <v>2846.3369999999995</v>
      </c>
      <c r="J91" s="25">
        <f t="shared" si="6"/>
        <v>2.404820247971723</v>
      </c>
      <c r="K91" s="9">
        <f t="shared" si="7"/>
        <v>30.971460000000004</v>
      </c>
    </row>
    <row r="92" spans="1:11" ht="15">
      <c r="A92" s="40">
        <v>1895</v>
      </c>
      <c r="B92" s="25">
        <v>13.545</v>
      </c>
      <c r="C92" s="36">
        <f t="shared" si="4"/>
        <v>4.2575</v>
      </c>
      <c r="D92" s="25">
        <v>1.703</v>
      </c>
      <c r="E92" s="25">
        <v>1.354</v>
      </c>
      <c r="G92" s="12">
        <v>23</v>
      </c>
      <c r="H92" s="40">
        <v>1895</v>
      </c>
      <c r="I92" s="18">
        <f t="shared" si="5"/>
        <v>3115.3500000000004</v>
      </c>
      <c r="J92" s="25">
        <f t="shared" si="6"/>
        <v>2.3911384600357737</v>
      </c>
      <c r="K92" s="9">
        <f t="shared" si="7"/>
        <v>31.142000000000003</v>
      </c>
    </row>
    <row r="93" spans="1:11" ht="15">
      <c r="A93" s="40">
        <v>1896</v>
      </c>
      <c r="B93" s="25">
        <v>16.099</v>
      </c>
      <c r="C93" s="36">
        <f t="shared" si="4"/>
        <v>3.87</v>
      </c>
      <c r="D93" s="25">
        <v>1.548</v>
      </c>
      <c r="E93" s="25">
        <v>1.37</v>
      </c>
      <c r="G93" s="12">
        <v>23.26</v>
      </c>
      <c r="H93" s="40">
        <v>1896</v>
      </c>
      <c r="I93" s="18">
        <f t="shared" si="5"/>
        <v>3744.6274000000003</v>
      </c>
      <c r="J93" s="25">
        <f t="shared" si="6"/>
        <v>2.198077028734685</v>
      </c>
      <c r="K93" s="9">
        <f t="shared" si="7"/>
        <v>31.866200000000006</v>
      </c>
    </row>
    <row r="94" spans="1:11" ht="15">
      <c r="A94" s="40">
        <v>1897</v>
      </c>
      <c r="B94" s="25">
        <v>16.409</v>
      </c>
      <c r="C94" s="36">
        <f t="shared" si="4"/>
        <v>4.2575</v>
      </c>
      <c r="D94" s="25">
        <v>1.703</v>
      </c>
      <c r="E94" s="25">
        <v>1.378</v>
      </c>
      <c r="G94" s="12">
        <v>23.26</v>
      </c>
      <c r="H94" s="40">
        <v>1897</v>
      </c>
      <c r="I94" s="18">
        <f t="shared" si="5"/>
        <v>3816.7334</v>
      </c>
      <c r="J94" s="25">
        <f t="shared" si="6"/>
        <v>2.4181687208883518</v>
      </c>
      <c r="K94" s="9">
        <f t="shared" si="7"/>
        <v>32.052279999999996</v>
      </c>
    </row>
    <row r="95" spans="1:11" ht="15">
      <c r="A95" s="40">
        <v>1898</v>
      </c>
      <c r="B95" s="25">
        <v>15.991</v>
      </c>
      <c r="C95" s="36">
        <f t="shared" si="4"/>
        <v>4.2575</v>
      </c>
      <c r="D95" s="25">
        <v>1.703</v>
      </c>
      <c r="E95" s="25">
        <v>1.378</v>
      </c>
      <c r="G95" s="12">
        <v>23.26</v>
      </c>
      <c r="H95" s="40">
        <v>1898</v>
      </c>
      <c r="I95" s="18">
        <f t="shared" si="5"/>
        <v>3719.5066</v>
      </c>
      <c r="J95" s="25">
        <f t="shared" si="6"/>
        <v>2.4181687208883518</v>
      </c>
      <c r="K95" s="9">
        <f t="shared" si="7"/>
        <v>32.052279999999996</v>
      </c>
    </row>
    <row r="96" spans="1:11" ht="15">
      <c r="A96" s="40">
        <v>1899</v>
      </c>
      <c r="B96" s="25">
        <v>14.358</v>
      </c>
      <c r="C96" s="36">
        <f t="shared" si="4"/>
        <v>4.21</v>
      </c>
      <c r="D96" s="25">
        <v>1.684</v>
      </c>
      <c r="E96" s="25">
        <v>1.385</v>
      </c>
      <c r="G96" s="12">
        <v>23.26</v>
      </c>
      <c r="H96" s="40">
        <v>1899</v>
      </c>
      <c r="I96" s="18">
        <f t="shared" si="5"/>
        <v>3339.6708</v>
      </c>
      <c r="J96" s="25">
        <f t="shared" si="6"/>
        <v>2.391189739269515</v>
      </c>
      <c r="K96" s="9">
        <f t="shared" si="7"/>
        <v>32.2151</v>
      </c>
    </row>
    <row r="97" spans="1:11" ht="15">
      <c r="A97" s="40">
        <v>1900</v>
      </c>
      <c r="B97" s="25">
        <v>10.217</v>
      </c>
      <c r="C97" s="36">
        <f t="shared" si="4"/>
        <v>4.547499999999999</v>
      </c>
      <c r="D97" s="25">
        <v>1.819</v>
      </c>
      <c r="E97" s="25">
        <v>1.409</v>
      </c>
      <c r="G97" s="12">
        <v>23.26</v>
      </c>
      <c r="H97" s="40">
        <v>1900</v>
      </c>
      <c r="I97" s="18">
        <f t="shared" si="5"/>
        <v>2376.4742000000006</v>
      </c>
      <c r="J97" s="25">
        <f t="shared" si="6"/>
        <v>2.5828825034033542</v>
      </c>
      <c r="K97" s="9">
        <f t="shared" si="7"/>
        <v>32.773340000000005</v>
      </c>
    </row>
    <row r="98" spans="1:11" ht="15">
      <c r="A98" s="40">
        <v>1901</v>
      </c>
      <c r="B98" s="25">
        <v>8.204</v>
      </c>
      <c r="C98" s="36">
        <f t="shared" si="4"/>
        <v>5.03</v>
      </c>
      <c r="D98" s="25">
        <v>2.012</v>
      </c>
      <c r="E98" s="25">
        <v>1.471</v>
      </c>
      <c r="G98" s="12">
        <v>23.26</v>
      </c>
      <c r="H98" s="40">
        <v>1901</v>
      </c>
      <c r="I98" s="18">
        <f t="shared" si="5"/>
        <v>1908.2504000000004</v>
      </c>
      <c r="J98" s="25">
        <f t="shared" si="6"/>
        <v>2.856932158794694</v>
      </c>
      <c r="K98" s="9">
        <f t="shared" si="7"/>
        <v>34.21546000000001</v>
      </c>
    </row>
    <row r="99" spans="1:11" ht="15">
      <c r="A99" s="40">
        <v>1902</v>
      </c>
      <c r="B99" s="25">
        <v>9.83</v>
      </c>
      <c r="C99" s="36">
        <f t="shared" si="4"/>
        <v>5.515</v>
      </c>
      <c r="D99" s="25">
        <v>2.206</v>
      </c>
      <c r="E99" s="25">
        <v>1.61</v>
      </c>
      <c r="G99" s="12">
        <v>23.26</v>
      </c>
      <c r="H99" s="40">
        <v>1902</v>
      </c>
      <c r="I99" s="18">
        <f t="shared" si="5"/>
        <v>2286.458</v>
      </c>
      <c r="J99" s="25">
        <f t="shared" si="6"/>
        <v>3.132401760587025</v>
      </c>
      <c r="K99" s="9">
        <f t="shared" si="7"/>
        <v>37.448600000000006</v>
      </c>
    </row>
    <row r="100" spans="1:11" ht="15">
      <c r="A100" s="40">
        <v>1903</v>
      </c>
      <c r="B100" s="25">
        <v>10.913</v>
      </c>
      <c r="C100" s="36">
        <f t="shared" si="4"/>
        <v>4.875</v>
      </c>
      <c r="D100" s="25">
        <v>1.95</v>
      </c>
      <c r="E100" s="25">
        <v>1.494</v>
      </c>
      <c r="G100" s="12">
        <v>23.26</v>
      </c>
      <c r="H100" s="40">
        <v>1903</v>
      </c>
      <c r="I100" s="18">
        <f t="shared" si="5"/>
        <v>2538.3638</v>
      </c>
      <c r="J100" s="25">
        <f t="shared" si="6"/>
        <v>2.768895481933227</v>
      </c>
      <c r="K100" s="9">
        <f t="shared" si="7"/>
        <v>34.750440000000005</v>
      </c>
    </row>
    <row r="101" spans="1:11" ht="15">
      <c r="A101" s="40">
        <v>1904</v>
      </c>
      <c r="B101" s="25">
        <v>11.803</v>
      </c>
      <c r="C101" s="36">
        <f t="shared" si="4"/>
        <v>5.1675</v>
      </c>
      <c r="D101" s="25">
        <v>2.067</v>
      </c>
      <c r="E101" s="25">
        <v>1.594</v>
      </c>
      <c r="G101" s="12">
        <v>23.26</v>
      </c>
      <c r="H101" s="40">
        <v>1904</v>
      </c>
      <c r="I101" s="18">
        <f t="shared" si="5"/>
        <v>2745.3778000000007</v>
      </c>
      <c r="J101" s="25">
        <f t="shared" si="6"/>
        <v>2.9350292108492213</v>
      </c>
      <c r="K101" s="9">
        <f t="shared" si="7"/>
        <v>37.076440000000005</v>
      </c>
    </row>
    <row r="102" spans="1:11" ht="15">
      <c r="A102" s="40">
        <v>1905</v>
      </c>
      <c r="B102" s="25">
        <v>11.223</v>
      </c>
      <c r="C102" s="36">
        <f t="shared" si="4"/>
        <v>5.36</v>
      </c>
      <c r="D102" s="25">
        <v>2.144</v>
      </c>
      <c r="E102" s="25">
        <v>1.664</v>
      </c>
      <c r="G102" s="12">
        <v>23.26</v>
      </c>
      <c r="H102" s="40">
        <v>1905</v>
      </c>
      <c r="I102" s="18">
        <f t="shared" si="5"/>
        <v>2610.4698000000003</v>
      </c>
      <c r="J102" s="25">
        <f t="shared" si="6"/>
        <v>3.0443650837255585</v>
      </c>
      <c r="K102" s="9">
        <f t="shared" si="7"/>
        <v>38.70464</v>
      </c>
    </row>
    <row r="103" spans="1:11" ht="15">
      <c r="A103" s="40">
        <v>1906</v>
      </c>
      <c r="B103" s="25">
        <v>11.533</v>
      </c>
      <c r="C103" s="36">
        <f t="shared" si="4"/>
        <v>4.935</v>
      </c>
      <c r="D103" s="25">
        <v>1.974</v>
      </c>
      <c r="E103" s="25">
        <v>1.587</v>
      </c>
      <c r="G103" s="12">
        <v>23.26</v>
      </c>
      <c r="H103" s="40">
        <v>1906</v>
      </c>
      <c r="I103" s="18">
        <f t="shared" si="5"/>
        <v>2682.5758</v>
      </c>
      <c r="J103" s="25">
        <f t="shared" si="6"/>
        <v>2.8029741955570207</v>
      </c>
      <c r="K103" s="9">
        <f t="shared" si="7"/>
        <v>36.91362</v>
      </c>
    </row>
    <row r="104" spans="1:11" ht="15">
      <c r="A104" s="40">
        <v>1907</v>
      </c>
      <c r="B104" s="25">
        <v>11.997</v>
      </c>
      <c r="C104" s="36">
        <f t="shared" si="4"/>
        <v>5.0875</v>
      </c>
      <c r="D104" s="25">
        <v>2.035</v>
      </c>
      <c r="E104" s="25">
        <v>1.687</v>
      </c>
      <c r="G104" s="12">
        <v>23.26</v>
      </c>
      <c r="H104" s="40">
        <v>1907</v>
      </c>
      <c r="I104" s="18">
        <f t="shared" si="5"/>
        <v>2790.5022000000004</v>
      </c>
      <c r="J104" s="25">
        <f t="shared" si="6"/>
        <v>2.889590926017496</v>
      </c>
      <c r="K104" s="9">
        <f t="shared" si="7"/>
        <v>39.23962</v>
      </c>
    </row>
    <row r="105" spans="1:11" ht="15">
      <c r="A105" s="40">
        <v>1908</v>
      </c>
      <c r="B105" s="25">
        <v>12.384</v>
      </c>
      <c r="C105" s="36">
        <f t="shared" si="4"/>
        <v>5.012499999999999</v>
      </c>
      <c r="D105" s="25">
        <v>2.005</v>
      </c>
      <c r="E105" s="25">
        <v>1.703</v>
      </c>
      <c r="G105" s="12">
        <v>23.26</v>
      </c>
      <c r="H105" s="40">
        <v>1908</v>
      </c>
      <c r="I105" s="18">
        <f t="shared" si="5"/>
        <v>2880.5184000000004</v>
      </c>
      <c r="J105" s="25">
        <f t="shared" si="6"/>
        <v>2.8469925339877538</v>
      </c>
      <c r="K105" s="9">
        <f t="shared" si="7"/>
        <v>39.61178</v>
      </c>
    </row>
    <row r="106" spans="1:11" ht="15">
      <c r="A106" s="40">
        <v>1909</v>
      </c>
      <c r="B106" s="25">
        <v>12.229</v>
      </c>
      <c r="C106" s="36">
        <f t="shared" si="4"/>
        <v>4.605</v>
      </c>
      <c r="D106" s="25">
        <v>1.842</v>
      </c>
      <c r="E106" s="25">
        <v>1.579</v>
      </c>
      <c r="G106" s="12">
        <v>23.26</v>
      </c>
      <c r="H106" s="40">
        <v>1909</v>
      </c>
      <c r="I106" s="18">
        <f t="shared" si="5"/>
        <v>2844.4654</v>
      </c>
      <c r="J106" s="25">
        <f t="shared" si="6"/>
        <v>2.615541270626156</v>
      </c>
      <c r="K106" s="9">
        <f t="shared" si="7"/>
        <v>36.727540000000005</v>
      </c>
    </row>
    <row r="107" spans="1:11" ht="15">
      <c r="A107" s="40">
        <v>1910</v>
      </c>
      <c r="B107" s="25">
        <v>13.313</v>
      </c>
      <c r="C107" s="36">
        <f t="shared" si="4"/>
        <v>5.185</v>
      </c>
      <c r="D107" s="25">
        <v>2.074</v>
      </c>
      <c r="E107" s="25">
        <v>1.703</v>
      </c>
      <c r="G107" s="12">
        <v>23.26</v>
      </c>
      <c r="H107" s="40">
        <v>1910</v>
      </c>
      <c r="I107" s="18">
        <f t="shared" si="5"/>
        <v>3096.6038000000003</v>
      </c>
      <c r="J107" s="25">
        <f t="shared" si="6"/>
        <v>2.9449688356561605</v>
      </c>
      <c r="K107" s="9">
        <f t="shared" si="7"/>
        <v>39.61178</v>
      </c>
    </row>
    <row r="108" spans="1:11" ht="15">
      <c r="A108" s="40">
        <v>1911</v>
      </c>
      <c r="B108" s="25">
        <v>13.545</v>
      </c>
      <c r="C108" s="36">
        <f t="shared" si="4"/>
        <v>5.4375</v>
      </c>
      <c r="D108" s="25">
        <v>2.175</v>
      </c>
      <c r="E108" s="25">
        <v>1.765</v>
      </c>
      <c r="G108" s="12">
        <v>23.26</v>
      </c>
      <c r="H108" s="40">
        <v>1911</v>
      </c>
      <c r="I108" s="18">
        <f t="shared" si="5"/>
        <v>3150.5670000000005</v>
      </c>
      <c r="J108" s="25">
        <f t="shared" si="6"/>
        <v>3.0883834221562916</v>
      </c>
      <c r="K108" s="9">
        <f t="shared" si="7"/>
        <v>41.0539</v>
      </c>
    </row>
    <row r="109" spans="1:11" ht="15">
      <c r="A109" s="40">
        <v>1912</v>
      </c>
      <c r="B109" s="25">
        <v>13.081</v>
      </c>
      <c r="C109" s="36">
        <f t="shared" si="4"/>
        <v>5.96</v>
      </c>
      <c r="D109" s="25">
        <v>2.384</v>
      </c>
      <c r="E109" s="25">
        <v>2.02</v>
      </c>
      <c r="G109" s="12">
        <v>23.26</v>
      </c>
      <c r="H109" s="40">
        <v>1912</v>
      </c>
      <c r="I109" s="18">
        <f t="shared" si="5"/>
        <v>3042.6406</v>
      </c>
      <c r="J109" s="25">
        <f t="shared" si="6"/>
        <v>3.3851522199634942</v>
      </c>
      <c r="K109" s="9">
        <f t="shared" si="7"/>
        <v>46.985200000000006</v>
      </c>
    </row>
    <row r="110" spans="1:11" ht="15">
      <c r="A110" s="40">
        <v>1913</v>
      </c>
      <c r="B110" s="25">
        <v>13.932</v>
      </c>
      <c r="C110" s="36">
        <f t="shared" si="4"/>
        <v>6.0375</v>
      </c>
      <c r="D110" s="25">
        <v>2.415</v>
      </c>
      <c r="E110" s="25">
        <v>2.113</v>
      </c>
      <c r="G110" s="12">
        <v>23.26</v>
      </c>
      <c r="H110" s="40">
        <v>1913</v>
      </c>
      <c r="I110" s="18">
        <f t="shared" si="5"/>
        <v>3240.5832000000005</v>
      </c>
      <c r="J110" s="25">
        <f t="shared" si="6"/>
        <v>3.429170558394228</v>
      </c>
      <c r="K110" s="9">
        <f t="shared" si="7"/>
        <v>49.14838</v>
      </c>
    </row>
    <row r="111" spans="1:11" ht="15">
      <c r="A111" s="41">
        <v>1914</v>
      </c>
      <c r="B111" s="25">
        <v>13.545</v>
      </c>
      <c r="C111" s="36">
        <f t="shared" si="4"/>
        <v>6.095000000000001</v>
      </c>
      <c r="D111" s="25">
        <v>2.438</v>
      </c>
      <c r="E111" s="25">
        <v>2.167</v>
      </c>
      <c r="G111" s="12">
        <v>23.26</v>
      </c>
      <c r="H111" s="41">
        <v>1914</v>
      </c>
      <c r="I111" s="18">
        <f t="shared" si="5"/>
        <v>3150.5670000000005</v>
      </c>
      <c r="J111" s="25">
        <f t="shared" si="6"/>
        <v>3.46182932561703</v>
      </c>
      <c r="K111" s="9">
        <f t="shared" si="7"/>
        <v>50.40442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at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</dc:creator>
  <cp:keywords/>
  <dc:description/>
  <cp:lastModifiedBy>Peter H. Lindert</cp:lastModifiedBy>
  <dcterms:created xsi:type="dcterms:W3CDTF">2000-07-19T20:09:55Z</dcterms:created>
  <dcterms:modified xsi:type="dcterms:W3CDTF">2000-07-21T16:53:06Z</dcterms:modified>
  <cp:category/>
  <cp:version/>
  <cp:contentType/>
  <cp:contentStatus/>
</cp:coreProperties>
</file>