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80" windowHeight="14520" activeTab="1"/>
  </bookViews>
  <sheets>
    <sheet name="Notes" sheetId="1" r:id="rId1"/>
    <sheet name="Silver" sheetId="2" r:id="rId2"/>
    <sheet name="Received - Grains, Meat, Food" sheetId="3" r:id="rId3"/>
    <sheet name="Received - Fuel and Light" sheetId="4" r:id="rId4"/>
    <sheet name="Received - Textiles" sheetId="5" r:id="rId5"/>
    <sheet name="Paid-Food, Beverages" sheetId="6" r:id="rId6"/>
    <sheet name="Paid - Misc." sheetId="7" r:id="rId7"/>
    <sheet name="Paid - Taxes and Services" sheetId="8" r:id="rId8"/>
    <sheet name="Paid - Farm wages" sheetId="9" r:id="rId9"/>
  </sheets>
  <definedNames/>
  <calcPr fullCalcOnLoad="1"/>
</workbook>
</file>

<file path=xl/sharedStrings.xml><?xml version="1.0" encoding="utf-8"?>
<sst xmlns="http://schemas.openxmlformats.org/spreadsheetml/2006/main" count="669" uniqueCount="181">
  <si>
    <t>Farm Wages: Rates Paid by Farmers, Vermont, 1780-1943</t>
  </si>
  <si>
    <t>For convenience of comparison with the silver-based prices and wage in other parts of the world, this file offers measurements</t>
  </si>
  <si>
    <t xml:space="preserve"> in silver equivalents -- but only up to 1883.  Increasingly after 1870, the depreciation of silver realtive to currencies and gold</t>
  </si>
  <si>
    <t>measn that silver measures become less interesting.  Thus we do not bother to report silver values after the arbitrarily</t>
  </si>
  <si>
    <r>
      <t xml:space="preserve">Decade-average </t>
    </r>
    <r>
      <rPr>
        <sz val="12"/>
        <rFont val="Times New Roman"/>
        <family val="0"/>
      </rPr>
      <t xml:space="preserve">silver contents </t>
    </r>
  </si>
  <si>
    <r>
      <t>Note on dollars and silver</t>
    </r>
    <r>
      <rPr>
        <sz val="12"/>
        <rFont val="Times New Roman"/>
        <family val="0"/>
      </rPr>
      <t>:</t>
    </r>
  </si>
  <si>
    <t xml:space="preserve">chosen year 1883.  See the separate gpih.ucdavis.edu file on "Silver in North America, 1649-1977." (Peter Lindert) </t>
  </si>
  <si>
    <t>Cotton cloth</t>
  </si>
  <si>
    <t>Shoes</t>
  </si>
  <si>
    <t>Boots Leather</t>
  </si>
  <si>
    <r>
      <t xml:space="preserve">Farm Products: Prices </t>
    </r>
    <r>
      <rPr>
        <b/>
        <u val="single"/>
        <sz val="12"/>
        <rFont val="Palatino Linotype"/>
        <family val="1"/>
      </rPr>
      <t>Received</t>
    </r>
    <r>
      <rPr>
        <sz val="11"/>
        <rFont val="Palatino Linotype"/>
        <family val="1"/>
      </rPr>
      <t xml:space="preserve"> by Producers, Vermont, 1790-1909</t>
    </r>
  </si>
  <si>
    <t>Adams (1944).</t>
  </si>
  <si>
    <t>(&lt;-- see the dollar series)</t>
  </si>
  <si>
    <r>
      <t xml:space="preserve">Farm Products: Prices </t>
    </r>
    <r>
      <rPr>
        <b/>
        <u val="single"/>
        <sz val="12"/>
        <rFont val="Palatino Linotype"/>
        <family val="1"/>
      </rPr>
      <t>Received</t>
    </r>
    <r>
      <rPr>
        <sz val="11"/>
        <rFont val="Palatino Linotype"/>
        <family val="1"/>
      </rPr>
      <t xml:space="preserve"> by Producers, Vermont, 1790-1909, fuel and light</t>
    </r>
  </si>
  <si>
    <t>Nails</t>
  </si>
  <si>
    <t>Axe</t>
  </si>
  <si>
    <t>Silver grams</t>
  </si>
  <si>
    <t>1 quart  =</t>
  </si>
  <si>
    <t xml:space="preserve">1 yard = </t>
  </si>
  <si>
    <t>meters</t>
  </si>
  <si>
    <t>meter</t>
  </si>
  <si>
    <t>liter</t>
  </si>
  <si>
    <t>kilogram</t>
  </si>
  <si>
    <t>1 barrel=</t>
  </si>
  <si>
    <t>gallons</t>
  </si>
  <si>
    <t xml:space="preserve">1 barrel of wheat = </t>
  </si>
  <si>
    <t>kg</t>
  </si>
  <si>
    <t>1 pound</t>
  </si>
  <si>
    <t>1 cwt =</t>
  </si>
  <si>
    <t>That implies 0.7456 kilograms per liter</t>
  </si>
  <si>
    <t xml:space="preserve">1 gallon = </t>
  </si>
  <si>
    <t>1 bushel of wheat =</t>
  </si>
  <si>
    <t>1 bushel of wheat =*</t>
  </si>
  <si>
    <t>(*)If 1 barrel = 31.5 gallons dry as well as wet, then 1 barrel is 119.24 liters.</t>
  </si>
  <si>
    <t>1 cord =</t>
  </si>
  <si>
    <t>Sources:</t>
  </si>
  <si>
    <t>Notes on Vermont, 1780-1943</t>
  </si>
  <si>
    <t>Last revision date: Feb-08</t>
  </si>
  <si>
    <t>Physical conversions</t>
  </si>
  <si>
    <t>For details, see file English vs. metric.xls</t>
  </si>
  <si>
    <t>Leticia Arroyo Abad</t>
  </si>
  <si>
    <t>Feb. 2008</t>
  </si>
  <si>
    <t>Vermont, 1780-1943</t>
  </si>
  <si>
    <r>
      <t>Local</t>
    </r>
    <r>
      <rPr>
        <sz val="11"/>
        <rFont val="Palatino Linotype"/>
        <family val="1"/>
      </rPr>
      <t xml:space="preserve"> Physical &amp; </t>
    </r>
    <r>
      <rPr>
        <u val="single"/>
        <sz val="11"/>
        <rFont val="Palatino Linotype"/>
        <family val="1"/>
      </rPr>
      <t>Local</t>
    </r>
    <r>
      <rPr>
        <sz val="11"/>
        <rFont val="Palatino Linotype"/>
        <family val="1"/>
      </rPr>
      <t xml:space="preserve"> Monetary Units</t>
    </r>
  </si>
  <si>
    <r>
      <t>Metric</t>
    </r>
    <r>
      <rPr>
        <sz val="11"/>
        <rFont val="Palatino Linotype"/>
        <family val="1"/>
      </rPr>
      <t xml:space="preserve"> Physical &amp; </t>
    </r>
    <r>
      <rPr>
        <u val="single"/>
        <sz val="11"/>
        <rFont val="Palatino Linotype"/>
        <family val="1"/>
      </rPr>
      <t>Local</t>
    </r>
    <r>
      <rPr>
        <sz val="11"/>
        <rFont val="Palatino Linotype"/>
        <family val="1"/>
      </rPr>
      <t xml:space="preserve"> Monetary Units</t>
    </r>
  </si>
  <si>
    <r>
      <t>Metric</t>
    </r>
    <r>
      <rPr>
        <sz val="12"/>
        <rFont val="Palatino Linotype"/>
        <family val="1"/>
      </rPr>
      <t xml:space="preserve"> Physical Units &amp; Silver</t>
    </r>
  </si>
  <si>
    <r>
      <t>Metric</t>
    </r>
    <r>
      <rPr>
        <sz val="11"/>
        <rFont val="Palatino Linotype"/>
        <family val="1"/>
      </rPr>
      <t xml:space="preserve"> Physical Units &amp; Silver</t>
    </r>
  </si>
  <si>
    <r>
      <t>Local</t>
    </r>
    <r>
      <rPr>
        <sz val="11"/>
        <rFont val="Palatino Linotype"/>
        <family val="1"/>
      </rPr>
      <t xml:space="preserve"> Monetary Units</t>
    </r>
  </si>
  <si>
    <t>Silver</t>
  </si>
  <si>
    <t>1 bushel of apples=</t>
  </si>
  <si>
    <t>1 bushel of corn=</t>
  </si>
  <si>
    <t>1 bushel of oats=</t>
  </si>
  <si>
    <t>1 bushel of rye=</t>
  </si>
  <si>
    <t>Regarding "lb." and "hundredweights," we apply John McCusker's criticisms of the use of these units by Arthur H. Cole</t>
  </si>
  <si>
    <t>That is, we assume that the "hundredweight" or "cwt" was the short hundredweight of 100 pounds,</t>
  </si>
  <si>
    <t>unlike the English 112-pound hundred weight, and we assume that the pound was 0.4601 kg, rather</t>
  </si>
  <si>
    <t>than 0.4536.</t>
  </si>
  <si>
    <r>
      <t xml:space="preserve">and by Daniel Vickers.  See McCusker's comments in </t>
    </r>
    <r>
      <rPr>
        <i/>
        <sz val="12"/>
        <rFont val="Palatino Linotype"/>
        <family val="1"/>
      </rPr>
      <t>Historical Statistics</t>
    </r>
    <r>
      <rPr>
        <sz val="12"/>
        <rFont val="Palatino Linotype"/>
        <family val="1"/>
      </rPr>
      <t>, vol. 5, p. 5-676.</t>
    </r>
  </si>
  <si>
    <t>File preparers:David Nystrom 2005, Arroyo-Abad 2008</t>
  </si>
  <si>
    <t>David Nystrom</t>
  </si>
  <si>
    <t>Dec. 2005</t>
  </si>
  <si>
    <t>Cents</t>
  </si>
  <si>
    <t>Dollars</t>
  </si>
  <si>
    <t>Physician's Fees</t>
  </si>
  <si>
    <t>Delivery</t>
  </si>
  <si>
    <t>Office visit</t>
  </si>
  <si>
    <t>Day home call no mileage</t>
  </si>
  <si>
    <t>Day home call 5 miles</t>
  </si>
  <si>
    <t>Real estate tax per acre</t>
  </si>
  <si>
    <t>Fire insurance per $1000</t>
  </si>
  <si>
    <t>Personal property tax per acre</t>
  </si>
  <si>
    <t>Revenue per passenger mile</t>
  </si>
  <si>
    <t>Freight revenue per ton mile</t>
  </si>
  <si>
    <r>
      <t xml:space="preserve">Farm Products: Prices </t>
    </r>
    <r>
      <rPr>
        <b/>
        <u val="single"/>
        <sz val="12"/>
        <rFont val="Palatino Linotype"/>
        <family val="1"/>
      </rPr>
      <t>Received</t>
    </r>
    <r>
      <rPr>
        <sz val="11"/>
        <rFont val="Palatino Linotype"/>
        <family val="1"/>
      </rPr>
      <t xml:space="preserve"> by Producers, Vermont, 1803-1909, textiles</t>
    </r>
  </si>
  <si>
    <r>
      <t xml:space="preserve">Farm Products: Retail Prices </t>
    </r>
    <r>
      <rPr>
        <b/>
        <u val="single"/>
        <sz val="12"/>
        <rFont val="Palatino Linotype"/>
        <family val="1"/>
      </rPr>
      <t>Paid</t>
    </r>
    <r>
      <rPr>
        <sz val="12"/>
        <rFont val="Palatino Linotype"/>
        <family val="1"/>
      </rPr>
      <t xml:space="preserve"> by Farmers, Vermont, 1790-1940</t>
    </r>
  </si>
  <si>
    <r>
      <t xml:space="preserve">Farm Products: Retail Prices </t>
    </r>
    <r>
      <rPr>
        <b/>
        <u val="single"/>
        <sz val="12"/>
        <rFont val="Palatino Linotype"/>
        <family val="1"/>
      </rPr>
      <t>Paid</t>
    </r>
    <r>
      <rPr>
        <sz val="12"/>
        <rFont val="Palatino Linotype"/>
        <family val="1"/>
      </rPr>
      <t xml:space="preserve"> by Farmers, Vermont, 1790-1940, miscellaneous products.</t>
    </r>
  </si>
  <si>
    <r>
      <t xml:space="preserve">Farm Products: Retail Prices </t>
    </r>
    <r>
      <rPr>
        <b/>
        <u val="single"/>
        <sz val="12"/>
        <rFont val="Palatino Linotype"/>
        <family val="1"/>
      </rPr>
      <t>Paid</t>
    </r>
    <r>
      <rPr>
        <sz val="12"/>
        <rFont val="Palatino Linotype"/>
        <family val="1"/>
      </rPr>
      <t xml:space="preserve"> by Farmers, Vermont, 1790-1940, taxes and services.</t>
    </r>
  </si>
  <si>
    <t>Adams (1944)</t>
  </si>
  <si>
    <t>(&lt;-- continue with the dollar series)</t>
  </si>
  <si>
    <t>(&lt;-- continue with dollar series)</t>
  </si>
  <si>
    <t>T.M. Adams, in Vermont Agricultural Experiment Station Bulletin 507 Supplement</t>
  </si>
  <si>
    <t>Wages per day with board</t>
  </si>
  <si>
    <t>Wages per month with board</t>
  </si>
  <si>
    <t>Physical unit</t>
  </si>
  <si>
    <t>Monetary unit</t>
  </si>
  <si>
    <t>bushel</t>
  </si>
  <si>
    <t>pound</t>
  </si>
  <si>
    <t xml:space="preserve">pound </t>
  </si>
  <si>
    <t>Apples</t>
  </si>
  <si>
    <t>Ashes</t>
  </si>
  <si>
    <t>Beef dressed</t>
  </si>
  <si>
    <t>Butter</t>
  </si>
  <si>
    <t xml:space="preserve">Butter-fat </t>
  </si>
  <si>
    <t>Calf-skins</t>
  </si>
  <si>
    <t>Cheese</t>
  </si>
  <si>
    <t xml:space="preserve">Accepting </t>
  </si>
  <si>
    <t>Grams of silver</t>
  </si>
  <si>
    <t xml:space="preserve">Carroll Wright's </t>
  </si>
  <si>
    <t xml:space="preserve">(Use this </t>
  </si>
  <si>
    <t>per 1 unit of the</t>
  </si>
  <si>
    <t>assumption that</t>
  </si>
  <si>
    <t>silver content</t>
  </si>
  <si>
    <t>Massachusetts currency,</t>
  </si>
  <si>
    <t>each US (or Spanish)</t>
  </si>
  <si>
    <t>per dollar for</t>
  </si>
  <si>
    <t xml:space="preserve">1649-1790, </t>
  </si>
  <si>
    <t>dollar = 6s implies</t>
  </si>
  <si>
    <t>converting</t>
  </si>
  <si>
    <t>per dollar (using $1 = 6s for colonial</t>
  </si>
  <si>
    <t>using British mint price</t>
  </si>
  <si>
    <t>grams of silver</t>
  </si>
  <si>
    <t>Wright's colonial</t>
  </si>
  <si>
    <t>Massachusetts, as per C. Wright)</t>
  </si>
  <si>
    <t>Year</t>
  </si>
  <si>
    <t>Massachusetts</t>
  </si>
  <si>
    <t>per dollar =</t>
  </si>
  <si>
    <t>dollar prices.)</t>
  </si>
  <si>
    <t>from</t>
  </si>
  <si>
    <t>to</t>
  </si>
  <si>
    <t>before 1649</t>
  </si>
  <si>
    <t>(Assumed)</t>
  </si>
  <si>
    <t>(Interpolated)</t>
  </si>
  <si>
    <t>"</t>
  </si>
  <si>
    <t>(interpolated)</t>
  </si>
  <si>
    <t>Interpolate</t>
  </si>
  <si>
    <t>for 1790-1799.</t>
  </si>
  <si>
    <t>For 1800-1883,</t>
  </si>
  <si>
    <t>used Jastram's</t>
  </si>
  <si>
    <t>silver price</t>
  </si>
  <si>
    <t>series.</t>
  </si>
  <si>
    <t>1 kilogram</t>
  </si>
  <si>
    <t xml:space="preserve">1 bushel = </t>
  </si>
  <si>
    <t>lbs</t>
  </si>
  <si>
    <t>liters</t>
  </si>
  <si>
    <t>dozen</t>
  </si>
  <si>
    <t>ton</t>
  </si>
  <si>
    <t>Chicken dressed</t>
  </si>
  <si>
    <t>Corn</t>
  </si>
  <si>
    <t>Cow-hides</t>
  </si>
  <si>
    <t>Dried apples</t>
  </si>
  <si>
    <t>Eggs</t>
  </si>
  <si>
    <t>Hay</t>
  </si>
  <si>
    <t>Maple Sugar</t>
  </si>
  <si>
    <t>gallon</t>
  </si>
  <si>
    <t>cwt.</t>
  </si>
  <si>
    <t>Maple syrup</t>
  </si>
  <si>
    <t>Milk cheese factory</t>
  </si>
  <si>
    <t>Oats</t>
  </si>
  <si>
    <t>Potatoes</t>
  </si>
  <si>
    <t>Pork dressed</t>
  </si>
  <si>
    <t>Rye</t>
  </si>
  <si>
    <t>Tallow</t>
  </si>
  <si>
    <t>100 lb</t>
  </si>
  <si>
    <t>cord</t>
  </si>
  <si>
    <t>Turkey dressed</t>
  </si>
  <si>
    <t>Veal dressed</t>
  </si>
  <si>
    <t>Veal calves</t>
  </si>
  <si>
    <t>Wheat</t>
  </si>
  <si>
    <t>Wood</t>
  </si>
  <si>
    <t>Washed wool</t>
  </si>
  <si>
    <t>Unwashed wool</t>
  </si>
  <si>
    <t>barrel</t>
  </si>
  <si>
    <t>loaf</t>
  </si>
  <si>
    <t>quart</t>
  </si>
  <si>
    <t>Coffee</t>
  </si>
  <si>
    <t>Sugar</t>
  </si>
  <si>
    <t>Tea</t>
  </si>
  <si>
    <t>Flour</t>
  </si>
  <si>
    <t>Bread</t>
  </si>
  <si>
    <t>Codfish</t>
  </si>
  <si>
    <t>Molasses</t>
  </si>
  <si>
    <t>Rum</t>
  </si>
  <si>
    <t>Salt</t>
  </si>
  <si>
    <t>unit</t>
  </si>
  <si>
    <t>pair</t>
  </si>
  <si>
    <t>yard</t>
  </si>
  <si>
    <t>7" x 9"</t>
  </si>
  <si>
    <t>14" x 28"</t>
  </si>
  <si>
    <t>Print</t>
  </si>
  <si>
    <t>Lamp oil</t>
  </si>
  <si>
    <t>Window glass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</si>
</sst>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€&quot;\ #,##0_-;&quot;€&quot;\ #,##0\-"/>
    <numFmt numFmtId="167" formatCode="&quot;€&quot;\ #,##0_-;[Red]&quot;€&quot;\ #,##0\-"/>
    <numFmt numFmtId="168" formatCode="&quot;€&quot;\ #,##0.00_-;&quot;€&quot;\ #,##0.00\-"/>
    <numFmt numFmtId="169" formatCode="&quot;€&quot;\ #,##0.00_-;[Red]&quot;€&quot;\ #,##0.00\-"/>
    <numFmt numFmtId="170" formatCode="_-&quot;€&quot;\ * #,##0_-;_-&quot;€&quot;\ * #,##0\-;_-&quot;€&quot;\ * &quot;-&quot;_-;_-@_-"/>
    <numFmt numFmtId="171" formatCode="_-* #,##0_-;_-* #,##0\-;_-* &quot;-&quot;_-;_-@_-"/>
    <numFmt numFmtId="172" formatCode="_-&quot;€&quot;\ * #,##0.00_-;_-&quot;€&quot;\ * #,##0.00\-;_-&quot;€&quot;\ * &quot;-&quot;??_-;_-@_-"/>
    <numFmt numFmtId="173" formatCode="_-* #,##0.00_-;_-* #,##0.00\-;_-* &quot;-&quot;??_-;_-@_-"/>
    <numFmt numFmtId="174" formatCode="0.0000"/>
    <numFmt numFmtId="175" formatCode="0.000000"/>
    <numFmt numFmtId="176" formatCode="0.00000"/>
    <numFmt numFmtId="177" formatCode="0.0000000"/>
    <numFmt numFmtId="178" formatCode="#,##0.000"/>
    <numFmt numFmtId="179" formatCode="0.000000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10"/>
      <name val="Times New Roman"/>
      <family val="0"/>
    </font>
    <font>
      <b/>
      <u val="single"/>
      <sz val="12"/>
      <name val="Palatino Linotype"/>
      <family val="1"/>
    </font>
    <font>
      <sz val="12"/>
      <name val="Palatino Linotype"/>
      <family val="1"/>
    </font>
    <font>
      <u val="single"/>
      <sz val="12"/>
      <name val="Palatino Linotype"/>
      <family val="1"/>
    </font>
    <font>
      <b/>
      <sz val="12"/>
      <name val="Palatino Linotype"/>
      <family val="1"/>
    </font>
    <font>
      <i/>
      <sz val="12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u val="single"/>
      <sz val="11"/>
      <name val="Palatino Linotype"/>
      <family val="1"/>
    </font>
    <font>
      <b/>
      <u val="single"/>
      <sz val="11"/>
      <name val="Palatino Linotype"/>
      <family val="1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left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49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2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12" fillId="0" borderId="0" xfId="0" applyNumberFormat="1" applyFont="1" applyBorder="1" applyAlignment="1">
      <alignment/>
    </xf>
    <xf numFmtId="17" fontId="12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Continuous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5" fillId="2" borderId="0" xfId="0" applyFont="1" applyFill="1" applyAlignment="1">
      <alignment horizontal="left"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178" fontId="16" fillId="0" borderId="0" xfId="22" applyNumberFormat="1" applyFont="1" applyAlignment="1">
      <alignment horizontal="center"/>
      <protection/>
    </xf>
    <xf numFmtId="0" fontId="16" fillId="0" borderId="0" xfId="22" applyFont="1" applyAlignment="1">
      <alignment horizontal="right"/>
      <protection/>
    </xf>
    <xf numFmtId="2" fontId="18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1" fontId="16" fillId="0" borderId="0" xfId="22" applyNumberFormat="1" applyFont="1" applyAlignment="1">
      <alignment horizontal="center"/>
      <protection/>
    </xf>
    <xf numFmtId="2" fontId="16" fillId="0" borderId="0" xfId="22" applyNumberFormat="1" applyFont="1">
      <alignment/>
      <protection/>
    </xf>
    <xf numFmtId="0" fontId="18" fillId="0" borderId="0" xfId="22" applyFont="1">
      <alignment/>
      <protection/>
    </xf>
    <xf numFmtId="0" fontId="1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Massachusetts_1630-188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I16" sqref="I16"/>
    </sheetView>
  </sheetViews>
  <sheetFormatPr defaultColWidth="11.421875" defaultRowHeight="12.75"/>
  <cols>
    <col min="1" max="1" width="9.140625" style="5" customWidth="1"/>
    <col min="2" max="2" width="12.421875" style="5" customWidth="1"/>
    <col min="3" max="16384" width="9.140625" style="5" customWidth="1"/>
  </cols>
  <sheetData>
    <row r="1" ht="15.75">
      <c r="A1" s="1" t="s">
        <v>36</v>
      </c>
    </row>
    <row r="2" ht="15.75">
      <c r="A2" s="2" t="s">
        <v>58</v>
      </c>
    </row>
    <row r="3" ht="15.75">
      <c r="A3" s="2" t="s">
        <v>37</v>
      </c>
    </row>
    <row r="4" ht="15.75">
      <c r="A4" s="2"/>
    </row>
    <row r="5" ht="15.75">
      <c r="A5" s="2"/>
    </row>
    <row r="6" ht="15.75">
      <c r="A6" s="3" t="s">
        <v>35</v>
      </c>
    </row>
    <row r="7" ht="15.75">
      <c r="A7" s="5" t="s">
        <v>80</v>
      </c>
    </row>
    <row r="9" ht="15.75">
      <c r="A9" s="28" t="s">
        <v>38</v>
      </c>
    </row>
    <row r="10" ht="15.75">
      <c r="A10" s="5" t="s">
        <v>39</v>
      </c>
    </row>
    <row r="11" spans="1:4" ht="15.75">
      <c r="A11" s="5" t="s">
        <v>27</v>
      </c>
      <c r="C11" s="5">
        <v>0.4601</v>
      </c>
      <c r="D11" s="5" t="s">
        <v>26</v>
      </c>
    </row>
    <row r="12" spans="1:4" ht="15.75">
      <c r="A12" s="5" t="s">
        <v>130</v>
      </c>
      <c r="C12" s="29">
        <f>1/C11</f>
        <v>2.1734405564007826</v>
      </c>
      <c r="D12" s="5" t="s">
        <v>132</v>
      </c>
    </row>
    <row r="13" spans="1:4" ht="15.75">
      <c r="A13" s="5" t="s">
        <v>131</v>
      </c>
      <c r="C13" s="5">
        <v>35.239</v>
      </c>
      <c r="D13" s="5" t="s">
        <v>133</v>
      </c>
    </row>
    <row r="14" spans="1:4" ht="15.75">
      <c r="A14" s="5" t="s">
        <v>17</v>
      </c>
      <c r="C14" s="5">
        <v>1.1012</v>
      </c>
      <c r="D14" s="5" t="s">
        <v>133</v>
      </c>
    </row>
    <row r="15" spans="1:4" ht="15.75">
      <c r="A15" s="5" t="s">
        <v>18</v>
      </c>
      <c r="C15" s="5">
        <v>0.9144</v>
      </c>
      <c r="D15" s="5" t="s">
        <v>19</v>
      </c>
    </row>
    <row r="16" spans="1:4" ht="15.75">
      <c r="A16" s="5" t="s">
        <v>23</v>
      </c>
      <c r="C16" s="5">
        <v>31.5</v>
      </c>
      <c r="D16" s="5" t="s">
        <v>24</v>
      </c>
    </row>
    <row r="17" spans="1:4" ht="15.75">
      <c r="A17" s="5" t="s">
        <v>23</v>
      </c>
      <c r="C17" s="5">
        <f>+C16*C22</f>
        <v>119.2401</v>
      </c>
      <c r="D17" s="5" t="s">
        <v>133</v>
      </c>
    </row>
    <row r="18" spans="1:4" ht="15.75">
      <c r="A18" s="5" t="s">
        <v>25</v>
      </c>
      <c r="C18" s="5">
        <v>88.904</v>
      </c>
      <c r="D18" s="5" t="s">
        <v>26</v>
      </c>
    </row>
    <row r="19" spans="1:4" ht="15.75">
      <c r="A19" s="5" t="s">
        <v>31</v>
      </c>
      <c r="C19" s="5">
        <f>+C13</f>
        <v>35.239</v>
      </c>
      <c r="D19" s="5" t="s">
        <v>133</v>
      </c>
    </row>
    <row r="20" spans="1:4" ht="15.75">
      <c r="A20" s="5" t="s">
        <v>32</v>
      </c>
      <c r="C20" s="5">
        <f>+C19*0.7456</f>
        <v>26.2741984</v>
      </c>
      <c r="D20" s="5" t="s">
        <v>26</v>
      </c>
    </row>
    <row r="21" spans="1:4" ht="15.75">
      <c r="A21" s="5" t="s">
        <v>28</v>
      </c>
      <c r="C21" s="5">
        <v>45.359</v>
      </c>
      <c r="D21" s="5" t="s">
        <v>26</v>
      </c>
    </row>
    <row r="22" spans="1:4" ht="15.75">
      <c r="A22" s="5" t="s">
        <v>30</v>
      </c>
      <c r="C22" s="5">
        <v>3.7854</v>
      </c>
      <c r="D22" s="5" t="s">
        <v>133</v>
      </c>
    </row>
    <row r="23" ht="15.75">
      <c r="A23" s="5" t="s">
        <v>33</v>
      </c>
    </row>
    <row r="24" ht="15.75">
      <c r="A24" s="5" t="s">
        <v>29</v>
      </c>
    </row>
    <row r="25" spans="1:4" ht="15.75">
      <c r="A25" s="5" t="s">
        <v>34</v>
      </c>
      <c r="C25" s="5">
        <v>3.62456</v>
      </c>
      <c r="D25" s="5" t="s">
        <v>19</v>
      </c>
    </row>
    <row r="26" spans="1:4" ht="15.75">
      <c r="A26" s="5" t="s">
        <v>49</v>
      </c>
      <c r="C26" s="5">
        <f>+C13*0.772</f>
        <v>27.204507999999997</v>
      </c>
      <c r="D26" s="5" t="s">
        <v>26</v>
      </c>
    </row>
    <row r="27" spans="1:4" ht="15.75">
      <c r="A27" s="5" t="s">
        <v>50</v>
      </c>
      <c r="C27" s="5">
        <f>+C13*0.901</f>
        <v>31.750338999999997</v>
      </c>
      <c r="D27" s="5" t="s">
        <v>26</v>
      </c>
    </row>
    <row r="28" spans="1:4" ht="15.75">
      <c r="A28" s="5" t="s">
        <v>51</v>
      </c>
      <c r="C28" s="5">
        <f>+C13*0.911</f>
        <v>32.102729</v>
      </c>
      <c r="D28" s="5" t="s">
        <v>26</v>
      </c>
    </row>
    <row r="29" spans="1:4" ht="15.75">
      <c r="A29" s="5" t="s">
        <v>52</v>
      </c>
      <c r="C29" s="5">
        <f>+C13*0.721</f>
        <v>25.407318999999998</v>
      </c>
      <c r="D29" s="5" t="s">
        <v>26</v>
      </c>
    </row>
    <row r="31" ht="15.75">
      <c r="A31" s="5" t="s">
        <v>53</v>
      </c>
    </row>
    <row r="32" ht="15.75">
      <c r="B32" s="5" t="s">
        <v>57</v>
      </c>
    </row>
    <row r="33" ht="15.75">
      <c r="B33" s="5" t="s">
        <v>54</v>
      </c>
    </row>
    <row r="34" ht="15.75">
      <c r="B34" s="5" t="s">
        <v>55</v>
      </c>
    </row>
    <row r="35" ht="15.75">
      <c r="B35" s="5" t="s">
        <v>56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 topLeftCell="A1">
      <selection activeCell="H6" sqref="H6"/>
    </sheetView>
  </sheetViews>
  <sheetFormatPr defaultColWidth="11.421875" defaultRowHeight="12.75"/>
  <cols>
    <col min="1" max="6" width="12.28125" style="40" customWidth="1"/>
    <col min="7" max="7" width="5.7109375" style="40" customWidth="1"/>
    <col min="8" max="9" width="7.7109375" style="40" customWidth="1"/>
    <col min="10" max="16384" width="12.28125" style="40" customWidth="1"/>
  </cols>
  <sheetData>
    <row r="1" ht="15">
      <c r="A1" s="49" t="s">
        <v>5</v>
      </c>
    </row>
    <row r="2" ht="15">
      <c r="A2" s="40" t="s">
        <v>1</v>
      </c>
    </row>
    <row r="3" ht="15">
      <c r="A3" s="40" t="s">
        <v>2</v>
      </c>
    </row>
    <row r="4" ht="15">
      <c r="A4" s="40" t="s">
        <v>3</v>
      </c>
    </row>
    <row r="5" ht="15">
      <c r="A5" s="40" t="s">
        <v>6</v>
      </c>
    </row>
    <row r="7" ht="15">
      <c r="D7" s="40" t="s">
        <v>95</v>
      </c>
    </row>
    <row r="8" spans="2:6" ht="15">
      <c r="B8" s="40" t="s">
        <v>96</v>
      </c>
      <c r="D8" s="40" t="s">
        <v>97</v>
      </c>
      <c r="F8" s="40" t="s">
        <v>98</v>
      </c>
    </row>
    <row r="9" spans="2:6" ht="15">
      <c r="B9" s="40" t="s">
        <v>99</v>
      </c>
      <c r="D9" s="40" t="s">
        <v>100</v>
      </c>
      <c r="F9" s="40" t="s">
        <v>101</v>
      </c>
    </row>
    <row r="10" spans="2:8" ht="15">
      <c r="B10" s="40" t="s">
        <v>102</v>
      </c>
      <c r="D10" s="40" t="s">
        <v>103</v>
      </c>
      <c r="F10" s="40" t="s">
        <v>104</v>
      </c>
      <c r="H10" s="41" t="s">
        <v>4</v>
      </c>
    </row>
    <row r="11" spans="2:8" ht="15">
      <c r="B11" s="40" t="s">
        <v>105</v>
      </c>
      <c r="D11" s="40" t="s">
        <v>106</v>
      </c>
      <c r="F11" s="40" t="s">
        <v>107</v>
      </c>
      <c r="H11" s="40" t="s">
        <v>108</v>
      </c>
    </row>
    <row r="12" spans="2:8" ht="15">
      <c r="B12" s="40" t="s">
        <v>109</v>
      </c>
      <c r="D12" s="41" t="s">
        <v>110</v>
      </c>
      <c r="F12" s="40" t="s">
        <v>111</v>
      </c>
      <c r="H12" s="40" t="s">
        <v>112</v>
      </c>
    </row>
    <row r="13" spans="1:9" ht="15">
      <c r="A13" s="40" t="s">
        <v>113</v>
      </c>
      <c r="B13" s="40" t="s">
        <v>114</v>
      </c>
      <c r="D13" s="41" t="s">
        <v>115</v>
      </c>
      <c r="F13" s="40" t="s">
        <v>116</v>
      </c>
      <c r="H13" s="42" t="s">
        <v>117</v>
      </c>
      <c r="I13" s="42" t="s">
        <v>118</v>
      </c>
    </row>
    <row r="14" spans="1:10" ht="15">
      <c r="A14" s="43" t="s">
        <v>119</v>
      </c>
      <c r="B14" s="44">
        <v>99.449266495216</v>
      </c>
      <c r="C14" s="45" t="s">
        <v>120</v>
      </c>
      <c r="D14" s="44">
        <v>29.834779948564798</v>
      </c>
      <c r="H14" s="46">
        <v>1751</v>
      </c>
      <c r="I14" s="46">
        <v>1760</v>
      </c>
      <c r="J14" s="47">
        <v>25.278207671405863</v>
      </c>
    </row>
    <row r="15" spans="1:10" ht="15">
      <c r="A15" s="40">
        <v>1649</v>
      </c>
      <c r="B15" s="47">
        <v>99.449266495216</v>
      </c>
      <c r="D15" s="47">
        <v>29.834779948564798</v>
      </c>
      <c r="H15" s="46">
        <v>1761</v>
      </c>
      <c r="I15" s="46">
        <v>1770</v>
      </c>
      <c r="J15" s="47">
        <v>25.015141527904575</v>
      </c>
    </row>
    <row r="16" spans="1:10" ht="15">
      <c r="A16" s="40">
        <v>1650</v>
      </c>
      <c r="B16" s="44">
        <v>99.42290285885235</v>
      </c>
      <c r="C16" s="45" t="s">
        <v>121</v>
      </c>
      <c r="D16" s="44">
        <v>29.82750722129207</v>
      </c>
      <c r="H16" s="46">
        <v>1771</v>
      </c>
      <c r="I16" s="46">
        <v>1780</v>
      </c>
      <c r="J16" s="47">
        <v>25.68600515201686</v>
      </c>
    </row>
    <row r="17" spans="1:10" ht="15">
      <c r="A17" s="40">
        <v>1651</v>
      </c>
      <c r="B17" s="44">
        <v>99.39653922248871</v>
      </c>
      <c r="C17" s="45" t="s">
        <v>122</v>
      </c>
      <c r="D17" s="44">
        <v>29.820234494019342</v>
      </c>
      <c r="H17" s="46">
        <v>1781</v>
      </c>
      <c r="I17" s="46">
        <v>1790</v>
      </c>
      <c r="J17" s="47">
        <v>23.891715674526363</v>
      </c>
    </row>
    <row r="18" spans="1:11" ht="15">
      <c r="A18" s="40">
        <v>1652</v>
      </c>
      <c r="B18" s="44">
        <v>99.37017558612507</v>
      </c>
      <c r="C18" s="45" t="s">
        <v>122</v>
      </c>
      <c r="D18" s="44">
        <v>29.812961766746614</v>
      </c>
      <c r="H18" s="45">
        <v>1791</v>
      </c>
      <c r="I18" s="45">
        <v>1800</v>
      </c>
      <c r="J18" s="44">
        <v>24.456196216992893</v>
      </c>
      <c r="K18" s="48" t="s">
        <v>123</v>
      </c>
    </row>
    <row r="19" spans="1:10" ht="15">
      <c r="A19" s="40">
        <v>1653</v>
      </c>
      <c r="B19" s="44">
        <v>99.34381194976143</v>
      </c>
      <c r="C19" s="45" t="s">
        <v>122</v>
      </c>
      <c r="D19" s="44">
        <v>29.805689039473886</v>
      </c>
      <c r="H19" s="45">
        <v>1801</v>
      </c>
      <c r="I19" s="45">
        <v>1810</v>
      </c>
      <c r="J19" s="47">
        <v>25.020676759459423</v>
      </c>
    </row>
    <row r="20" spans="1:10" ht="15">
      <c r="A20" s="40">
        <v>1654</v>
      </c>
      <c r="B20" s="44">
        <v>99.31744831339779</v>
      </c>
      <c r="C20" s="45" t="s">
        <v>122</v>
      </c>
      <c r="D20" s="44">
        <v>29.79841631220116</v>
      </c>
      <c r="H20" s="45">
        <v>1811</v>
      </c>
      <c r="I20" s="45">
        <v>1820</v>
      </c>
      <c r="J20" s="47">
        <v>24.836947475025458</v>
      </c>
    </row>
    <row r="21" spans="1:10" ht="15">
      <c r="A21" s="40">
        <v>1655</v>
      </c>
      <c r="B21" s="44">
        <v>99.29108467703415</v>
      </c>
      <c r="C21" s="45" t="s">
        <v>122</v>
      </c>
      <c r="D21" s="44">
        <v>29.79114358492843</v>
      </c>
      <c r="H21" s="45">
        <v>1821</v>
      </c>
      <c r="I21" s="45">
        <v>1830</v>
      </c>
      <c r="J21" s="47">
        <v>25.360514641344764</v>
      </c>
    </row>
    <row r="22" spans="1:10" ht="15">
      <c r="A22" s="40">
        <v>1656</v>
      </c>
      <c r="B22" s="44">
        <v>99.26472104067051</v>
      </c>
      <c r="C22" s="45" t="s">
        <v>122</v>
      </c>
      <c r="D22" s="44">
        <v>29.783870857655703</v>
      </c>
      <c r="H22" s="45">
        <v>1831</v>
      </c>
      <c r="I22" s="45">
        <v>1840</v>
      </c>
      <c r="J22" s="47">
        <v>25.256199809786345</v>
      </c>
    </row>
    <row r="23" spans="1:10" ht="15">
      <c r="A23" s="40">
        <v>1657</v>
      </c>
      <c r="B23" s="44">
        <v>99.23835740430687</v>
      </c>
      <c r="C23" s="45" t="s">
        <v>122</v>
      </c>
      <c r="D23" s="44">
        <v>29.776598130382975</v>
      </c>
      <c r="H23" s="45">
        <v>1841</v>
      </c>
      <c r="I23" s="45">
        <v>1850</v>
      </c>
      <c r="J23" s="47">
        <v>25.38455700668903</v>
      </c>
    </row>
    <row r="24" spans="1:10" ht="15">
      <c r="A24" s="40">
        <v>1658</v>
      </c>
      <c r="B24" s="44">
        <v>99.21199376794323</v>
      </c>
      <c r="C24" s="45" t="s">
        <v>122</v>
      </c>
      <c r="D24" s="44">
        <v>29.769325403110248</v>
      </c>
      <c r="H24" s="45">
        <v>1851</v>
      </c>
      <c r="I24" s="45">
        <v>1860</v>
      </c>
      <c r="J24" s="47">
        <v>24.654990574571308</v>
      </c>
    </row>
    <row r="25" spans="1:10" ht="15">
      <c r="A25" s="40">
        <v>1659</v>
      </c>
      <c r="B25" s="44">
        <v>99.18563013157959</v>
      </c>
      <c r="C25" s="45" t="s">
        <v>122</v>
      </c>
      <c r="D25" s="44">
        <v>29.76205267583752</v>
      </c>
      <c r="H25" s="45"/>
      <c r="I25" s="45"/>
      <c r="J25" s="47"/>
    </row>
    <row r="26" spans="1:10" ht="15">
      <c r="A26" s="40">
        <v>1660</v>
      </c>
      <c r="B26" s="47">
        <v>99.15710716161482</v>
      </c>
      <c r="D26" s="47">
        <v>29.747132148484443</v>
      </c>
      <c r="H26" s="45">
        <v>1871</v>
      </c>
      <c r="I26" s="45">
        <v>1880</v>
      </c>
      <c r="J26" s="47">
        <v>27.186662204357884</v>
      </c>
    </row>
    <row r="27" spans="1:10" ht="15">
      <c r="A27" s="40">
        <v>1661</v>
      </c>
      <c r="B27" s="47">
        <v>96.92236205590143</v>
      </c>
      <c r="D27" s="47">
        <v>29.07670861677043</v>
      </c>
      <c r="H27" s="45">
        <v>1881</v>
      </c>
      <c r="I27" s="45">
        <v>1883</v>
      </c>
      <c r="J27" s="47">
        <v>29.436375947175236</v>
      </c>
    </row>
    <row r="28" spans="1:4" ht="15">
      <c r="A28" s="40">
        <v>1662</v>
      </c>
      <c r="B28" s="47">
        <v>94.79419444650377</v>
      </c>
      <c r="D28" s="47">
        <v>28.43825833395113</v>
      </c>
    </row>
    <row r="29" spans="1:4" ht="15">
      <c r="A29" s="40">
        <v>1663</v>
      </c>
      <c r="B29" s="47">
        <v>99.449266495216</v>
      </c>
      <c r="D29" s="47">
        <v>29.834779948564798</v>
      </c>
    </row>
    <row r="30" spans="1:4" ht="15">
      <c r="A30" s="40">
        <v>1664</v>
      </c>
      <c r="B30" s="47">
        <v>98.56918449083355</v>
      </c>
      <c r="D30" s="47">
        <v>29.570755347250063</v>
      </c>
    </row>
    <row r="31" spans="1:4" ht="15">
      <c r="A31" s="40">
        <v>1665</v>
      </c>
      <c r="B31" s="47">
        <v>96.57780150406826</v>
      </c>
      <c r="D31" s="47">
        <v>28.973340451220476</v>
      </c>
    </row>
    <row r="32" spans="1:4" ht="15">
      <c r="A32" s="40">
        <v>1666</v>
      </c>
      <c r="B32" s="47">
        <v>96.29392104663432</v>
      </c>
      <c r="D32" s="47">
        <v>28.888176313990297</v>
      </c>
    </row>
    <row r="33" spans="1:4" ht="15">
      <c r="A33" s="40">
        <v>1667</v>
      </c>
      <c r="B33" s="47">
        <v>96.01998144365683</v>
      </c>
      <c r="D33" s="47">
        <v>28.805994433097048</v>
      </c>
    </row>
    <row r="34" spans="1:4" ht="15">
      <c r="A34" s="40">
        <v>1668</v>
      </c>
      <c r="B34" s="47">
        <v>96.2273680126496</v>
      </c>
      <c r="D34" s="47">
        <v>28.86821040379488</v>
      </c>
    </row>
    <row r="35" spans="1:4" ht="15">
      <c r="A35" s="40">
        <v>1669</v>
      </c>
      <c r="B35" s="47">
        <v>96.01998144365683</v>
      </c>
      <c r="D35" s="47">
        <v>28.805994433097048</v>
      </c>
    </row>
    <row r="36" spans="1:4" ht="15">
      <c r="A36" s="40">
        <v>1670</v>
      </c>
      <c r="B36" s="47">
        <v>92.4341730080016</v>
      </c>
      <c r="D36" s="47">
        <v>27.73025190240048</v>
      </c>
    </row>
    <row r="37" spans="1:4" ht="15">
      <c r="A37" s="40">
        <v>1671</v>
      </c>
      <c r="B37" s="47">
        <v>89.10654277971354</v>
      </c>
      <c r="D37" s="47">
        <v>26.73196283391406</v>
      </c>
    </row>
    <row r="38" spans="1:4" ht="15">
      <c r="A38" s="40">
        <v>1672</v>
      </c>
      <c r="B38" s="47">
        <v>92.81931539553493</v>
      </c>
      <c r="D38" s="47">
        <v>27.845794618660477</v>
      </c>
    </row>
    <row r="39" spans="1:4" ht="15">
      <c r="A39" s="40">
        <v>1673</v>
      </c>
      <c r="B39" s="47">
        <v>89.10654277971354</v>
      </c>
      <c r="D39" s="47">
        <v>26.73196283391406</v>
      </c>
    </row>
    <row r="40" spans="1:4" ht="15">
      <c r="A40" s="40">
        <v>1674</v>
      </c>
      <c r="B40" s="47">
        <v>90.10126069781744</v>
      </c>
      <c r="D40" s="47">
        <v>27.03037820934523</v>
      </c>
    </row>
    <row r="41" spans="1:4" ht="15">
      <c r="A41" s="40">
        <v>1675</v>
      </c>
      <c r="B41" s="47">
        <v>91.13334844922429</v>
      </c>
      <c r="D41" s="47">
        <v>27.340004534767285</v>
      </c>
    </row>
    <row r="42" spans="1:4" ht="15">
      <c r="A42" s="40">
        <v>1676</v>
      </c>
      <c r="B42" s="47">
        <v>90.61436582707609</v>
      </c>
      <c r="D42" s="47">
        <v>27.184309748122825</v>
      </c>
    </row>
    <row r="43" spans="1:4" ht="15">
      <c r="A43" s="40">
        <v>1677</v>
      </c>
      <c r="B43" s="47">
        <v>87.51035392413726</v>
      </c>
      <c r="D43" s="47">
        <v>26.25310617724118</v>
      </c>
    </row>
    <row r="44" spans="1:4" ht="15">
      <c r="A44" s="40">
        <v>1678</v>
      </c>
      <c r="B44" s="47">
        <v>92.81931539553493</v>
      </c>
      <c r="D44" s="47">
        <v>27.845794618660477</v>
      </c>
    </row>
    <row r="45" spans="1:4" ht="15">
      <c r="A45" s="40">
        <v>1679</v>
      </c>
      <c r="B45" s="47">
        <v>89.15647040313928</v>
      </c>
      <c r="D45" s="47">
        <v>26.746941120941784</v>
      </c>
    </row>
    <row r="46" spans="1:4" ht="15">
      <c r="A46" s="40">
        <v>1680</v>
      </c>
      <c r="B46" s="47">
        <v>92.33455896098974</v>
      </c>
      <c r="D46" s="47">
        <v>27.70036768829692</v>
      </c>
    </row>
    <row r="47" spans="1:4" ht="15">
      <c r="A47" s="40">
        <v>1681</v>
      </c>
      <c r="B47" s="47">
        <v>87.69638491035502</v>
      </c>
      <c r="D47" s="47">
        <v>26.308915473106506</v>
      </c>
    </row>
    <row r="48" spans="1:4" ht="15">
      <c r="A48" s="40">
        <v>1682</v>
      </c>
      <c r="B48" s="47">
        <v>88.39233273124508</v>
      </c>
      <c r="D48" s="47">
        <v>26.517699819373522</v>
      </c>
    </row>
    <row r="49" spans="1:4" ht="15">
      <c r="A49" s="40">
        <v>1683</v>
      </c>
      <c r="B49" s="47">
        <v>89.10654277971354</v>
      </c>
      <c r="D49" s="47">
        <v>26.73196283391406</v>
      </c>
    </row>
    <row r="50" spans="1:4" ht="15">
      <c r="A50" s="40">
        <v>1684</v>
      </c>
      <c r="B50" s="47">
        <v>87.35935566638582</v>
      </c>
      <c r="D50" s="47">
        <v>26.207806699915746</v>
      </c>
    </row>
    <row r="51" spans="1:4" ht="15">
      <c r="A51" s="40">
        <v>1685</v>
      </c>
      <c r="B51" s="47">
        <v>85.59377428313373</v>
      </c>
      <c r="D51" s="47">
        <v>25.678132284940116</v>
      </c>
    </row>
    <row r="52" spans="1:4" ht="15">
      <c r="A52" s="40">
        <v>1686</v>
      </c>
      <c r="B52" s="47">
        <v>89.10654277971354</v>
      </c>
      <c r="D52" s="47">
        <v>26.73196283391406</v>
      </c>
    </row>
    <row r="53" spans="1:4" ht="15">
      <c r="A53" s="40">
        <v>1687</v>
      </c>
      <c r="B53" s="47">
        <v>91.32763075979167</v>
      </c>
      <c r="D53" s="47">
        <v>27.3982892279375</v>
      </c>
    </row>
    <row r="54" spans="1:4" ht="15">
      <c r="A54" s="40">
        <v>1688</v>
      </c>
      <c r="B54" s="47">
        <v>79.5594131961728</v>
      </c>
      <c r="D54" s="47">
        <v>23.86782395885184</v>
      </c>
    </row>
    <row r="55" spans="1:4" ht="15">
      <c r="A55" s="40">
        <v>1689</v>
      </c>
      <c r="B55" s="47">
        <v>81.2541424530507</v>
      </c>
      <c r="D55" s="47">
        <v>24.37624273591521</v>
      </c>
    </row>
    <row r="56" spans="1:4" ht="15">
      <c r="A56" s="40">
        <v>1690</v>
      </c>
      <c r="B56" s="47">
        <v>83.01645559710958</v>
      </c>
      <c r="D56" s="47">
        <v>24.904936679132874</v>
      </c>
    </row>
    <row r="57" spans="1:4" ht="15">
      <c r="A57" s="40">
        <v>1691</v>
      </c>
      <c r="B57" s="47">
        <v>84.86337407591765</v>
      </c>
      <c r="D57" s="47">
        <v>25.459012222775293</v>
      </c>
    </row>
    <row r="58" spans="1:4" ht="15">
      <c r="A58" s="40">
        <v>1692</v>
      </c>
      <c r="B58" s="47">
        <v>85.67936805741687</v>
      </c>
      <c r="D58" s="47">
        <v>25.70381041722506</v>
      </c>
    </row>
    <row r="59" spans="1:4" ht="15">
      <c r="A59" s="40">
        <v>1693</v>
      </c>
      <c r="B59" s="47">
        <v>85.67936805741687</v>
      </c>
      <c r="D59" s="47">
        <v>25.70381041722506</v>
      </c>
    </row>
    <row r="60" spans="1:4" ht="15">
      <c r="A60" s="40">
        <v>1694</v>
      </c>
      <c r="B60" s="47">
        <v>85.36417724911246</v>
      </c>
      <c r="D60" s="47">
        <v>25.609253174733738</v>
      </c>
    </row>
    <row r="61" spans="1:4" ht="15">
      <c r="A61" s="40">
        <v>1695</v>
      </c>
      <c r="B61" s="47">
        <v>82.54886124260129</v>
      </c>
      <c r="D61" s="47">
        <v>24.764658372780385</v>
      </c>
    </row>
    <row r="62" spans="1:4" ht="15">
      <c r="A62" s="40">
        <v>1696</v>
      </c>
      <c r="B62" s="47">
        <v>84.06277620727693</v>
      </c>
      <c r="D62" s="47">
        <v>25.218832862183078</v>
      </c>
    </row>
    <row r="63" spans="1:4" ht="15">
      <c r="A63" s="40">
        <v>1697</v>
      </c>
      <c r="B63" s="47">
        <v>81.90541839447158</v>
      </c>
      <c r="D63" s="47">
        <v>24.571625518341474</v>
      </c>
    </row>
    <row r="64" spans="1:4" ht="15">
      <c r="A64" s="40">
        <v>1698</v>
      </c>
      <c r="B64" s="47">
        <v>80.64816340210116</v>
      </c>
      <c r="D64" s="47">
        <v>24.194449020630348</v>
      </c>
    </row>
    <row r="65" spans="1:4" ht="15">
      <c r="A65" s="40">
        <v>1699</v>
      </c>
      <c r="B65" s="47">
        <v>79.42325903782223</v>
      </c>
      <c r="D65" s="47">
        <v>23.826977711346668</v>
      </c>
    </row>
    <row r="66" spans="1:4" ht="15">
      <c r="A66" s="40">
        <v>1700</v>
      </c>
      <c r="B66" s="47">
        <v>79.8903876593329</v>
      </c>
      <c r="D66" s="47">
        <v>23.96711629779987</v>
      </c>
    </row>
    <row r="67" spans="1:4" ht="15">
      <c r="A67" s="40">
        <v>1701</v>
      </c>
      <c r="B67" s="47">
        <v>81.70115049852704</v>
      </c>
      <c r="D67" s="47">
        <v>24.510345149558113</v>
      </c>
    </row>
    <row r="68" spans="1:4" ht="15">
      <c r="A68" s="40">
        <v>1702</v>
      </c>
      <c r="B68" s="47">
        <v>82.50605812936439</v>
      </c>
      <c r="D68" s="47">
        <v>24.751817438809315</v>
      </c>
    </row>
    <row r="69" spans="1:4" ht="15">
      <c r="A69" s="40">
        <v>1703</v>
      </c>
      <c r="B69" s="47">
        <v>82.20160773036304</v>
      </c>
      <c r="D69" s="47">
        <v>24.66048231910891</v>
      </c>
    </row>
    <row r="70" spans="1:4" ht="15">
      <c r="A70" s="40">
        <v>1704</v>
      </c>
      <c r="B70" s="47">
        <v>79.27628361184478</v>
      </c>
      <c r="D70" s="47">
        <v>23.78288508355343</v>
      </c>
    </row>
    <row r="71" spans="1:4" ht="15">
      <c r="A71" s="40">
        <v>1705</v>
      </c>
      <c r="B71" s="47">
        <v>78.01035052153097</v>
      </c>
      <c r="D71" s="47">
        <v>23.40310515645929</v>
      </c>
    </row>
    <row r="72" spans="1:4" ht="15">
      <c r="A72" s="40">
        <v>1706</v>
      </c>
      <c r="B72" s="47">
        <v>75.09147069011118</v>
      </c>
      <c r="D72" s="47">
        <v>22.527441207033352</v>
      </c>
    </row>
    <row r="73" spans="1:4" ht="15">
      <c r="A73" s="40">
        <v>1707</v>
      </c>
      <c r="B73" s="47">
        <v>79.5594131961728</v>
      </c>
      <c r="D73" s="47">
        <v>23.86782395885184</v>
      </c>
    </row>
    <row r="74" spans="1:4" ht="15">
      <c r="A74" s="40">
        <v>1708</v>
      </c>
      <c r="B74" s="47">
        <v>72.44434372334433</v>
      </c>
      <c r="D74" s="47">
        <v>21.7333031170033</v>
      </c>
    </row>
    <row r="75" spans="1:4" ht="15">
      <c r="A75" s="40">
        <v>1709</v>
      </c>
      <c r="B75" s="47">
        <v>70.16263211001066</v>
      </c>
      <c r="D75" s="47">
        <v>21.0487896330032</v>
      </c>
    </row>
    <row r="76" spans="1:4" ht="15">
      <c r="A76" s="40">
        <v>1710</v>
      </c>
      <c r="B76" s="47">
        <v>72.72816093675607</v>
      </c>
      <c r="D76" s="47">
        <v>21.81844828102682</v>
      </c>
    </row>
    <row r="77" spans="1:4" ht="15">
      <c r="A77" s="40">
        <v>1711</v>
      </c>
      <c r="B77" s="47">
        <v>77.11380398410546</v>
      </c>
      <c r="D77" s="47">
        <v>23.13414119523164</v>
      </c>
    </row>
    <row r="78" spans="1:4" ht="15">
      <c r="A78" s="40">
        <v>1712</v>
      </c>
      <c r="B78" s="47">
        <v>74.25545231642795</v>
      </c>
      <c r="D78" s="47">
        <v>22.276635694928384</v>
      </c>
    </row>
    <row r="79" spans="1:4" ht="15">
      <c r="A79" s="40">
        <v>1713</v>
      </c>
      <c r="B79" s="47">
        <v>74.25545231642795</v>
      </c>
      <c r="D79" s="47">
        <v>22.276635694928384</v>
      </c>
    </row>
    <row r="80" spans="1:4" ht="15">
      <c r="A80" s="40">
        <v>1714</v>
      </c>
      <c r="B80" s="47">
        <v>71.86011514493028</v>
      </c>
      <c r="D80" s="47">
        <v>21.55803454347908</v>
      </c>
    </row>
    <row r="81" spans="1:4" ht="15">
      <c r="A81" s="40">
        <v>1715</v>
      </c>
      <c r="B81" s="47">
        <v>68.73807607667361</v>
      </c>
      <c r="D81" s="47">
        <v>20.62142282300208</v>
      </c>
    </row>
    <row r="82" spans="1:4" ht="15">
      <c r="A82" s="40">
        <v>1716</v>
      </c>
      <c r="B82" s="47">
        <v>68.02026166390345</v>
      </c>
      <c r="D82" s="47">
        <v>20.406078499171034</v>
      </c>
    </row>
    <row r="83" spans="1:4" ht="15">
      <c r="A83" s="40">
        <v>1717</v>
      </c>
      <c r="B83" s="47">
        <v>59.803048845445325</v>
      </c>
      <c r="D83" s="47">
        <v>17.940914653633598</v>
      </c>
    </row>
    <row r="84" spans="1:4" ht="15">
      <c r="A84" s="40">
        <v>1718</v>
      </c>
      <c r="B84" s="47">
        <v>55.69158923732096</v>
      </c>
      <c r="D84" s="47">
        <v>16.707476771196287</v>
      </c>
    </row>
    <row r="85" spans="1:4" ht="15">
      <c r="A85" s="40">
        <v>1719</v>
      </c>
      <c r="B85" s="47">
        <v>51.027661020085176</v>
      </c>
      <c r="D85" s="47">
        <v>15.308298306025552</v>
      </c>
    </row>
    <row r="86" spans="1:4" ht="15">
      <c r="A86" s="40">
        <v>1720</v>
      </c>
      <c r="B86" s="47">
        <v>50.51162236390274</v>
      </c>
      <c r="D86" s="47">
        <v>15.15348670917082</v>
      </c>
    </row>
    <row r="87" spans="1:4" ht="15">
      <c r="A87" s="40">
        <v>1721</v>
      </c>
      <c r="B87" s="47">
        <v>48.06592951911359</v>
      </c>
      <c r="D87" s="47">
        <v>14.419778855734076</v>
      </c>
    </row>
    <row r="88" spans="1:4" ht="15">
      <c r="A88" s="40">
        <v>1722</v>
      </c>
      <c r="B88" s="47">
        <v>47.23629282215518</v>
      </c>
      <c r="D88" s="47">
        <v>14.170887846646552</v>
      </c>
    </row>
    <row r="89" spans="1:4" ht="15">
      <c r="A89" s="40">
        <v>1723</v>
      </c>
      <c r="B89" s="47">
        <v>45.8971396384712</v>
      </c>
      <c r="D89" s="47">
        <v>13.769141891541361</v>
      </c>
    </row>
    <row r="90" spans="1:4" ht="15">
      <c r="A90" s="40">
        <v>1724</v>
      </c>
      <c r="B90" s="47">
        <v>41.253029064682195</v>
      </c>
      <c r="D90" s="47">
        <v>12.375908719404658</v>
      </c>
    </row>
    <row r="91" spans="1:4" ht="15">
      <c r="A91" s="40">
        <v>1725</v>
      </c>
      <c r="B91" s="47">
        <v>38.39078291615549</v>
      </c>
      <c r="D91" s="47">
        <v>11.517234874846645</v>
      </c>
    </row>
    <row r="92" spans="1:4" ht="15">
      <c r="A92" s="40">
        <v>1726</v>
      </c>
      <c r="B92" s="47">
        <v>38.36301524923949</v>
      </c>
      <c r="D92" s="47">
        <v>11.508904574771845</v>
      </c>
    </row>
    <row r="93" spans="1:4" ht="15">
      <c r="A93" s="40">
        <v>1727</v>
      </c>
      <c r="B93" s="47">
        <v>38.243151407602376</v>
      </c>
      <c r="D93" s="47">
        <v>11.472945422280713</v>
      </c>
    </row>
    <row r="94" spans="1:4" ht="15">
      <c r="A94" s="40">
        <v>1728</v>
      </c>
      <c r="B94" s="47">
        <v>48.63257148611183</v>
      </c>
      <c r="D94" s="47">
        <v>14.589771445833549</v>
      </c>
    </row>
    <row r="95" spans="1:4" ht="15">
      <c r="A95" s="40">
        <v>1729</v>
      </c>
      <c r="B95" s="47">
        <v>35.49382698914691</v>
      </c>
      <c r="D95" s="47">
        <v>10.648148096744073</v>
      </c>
    </row>
    <row r="96" spans="1:4" ht="15">
      <c r="A96" s="40">
        <v>1730</v>
      </c>
      <c r="B96" s="47">
        <v>33.06414298531835</v>
      </c>
      <c r="D96" s="47">
        <v>9.919242895595504</v>
      </c>
    </row>
    <row r="97" spans="1:4" ht="15">
      <c r="A97" s="40">
        <v>1731</v>
      </c>
      <c r="B97" s="47">
        <v>33.31035901508521</v>
      </c>
      <c r="D97" s="47">
        <v>9.993107704525563</v>
      </c>
    </row>
    <row r="98" spans="1:4" ht="15">
      <c r="A98" s="40">
        <v>1732</v>
      </c>
      <c r="B98" s="47">
        <v>33.23878796617186</v>
      </c>
      <c r="D98" s="47">
        <v>9.97163638985156</v>
      </c>
    </row>
    <row r="99" spans="1:4" ht="15">
      <c r="A99" s="40">
        <v>1733</v>
      </c>
      <c r="B99" s="47">
        <v>29.870250871474678</v>
      </c>
      <c r="D99" s="47">
        <v>8.961075261442403</v>
      </c>
    </row>
    <row r="100" spans="1:4" ht="15">
      <c r="A100" s="40">
        <v>1734</v>
      </c>
      <c r="B100" s="47">
        <v>24.874531795667945</v>
      </c>
      <c r="D100" s="47">
        <v>7.462359538700383</v>
      </c>
    </row>
    <row r="101" spans="1:4" ht="15">
      <c r="A101" s="40">
        <v>1735</v>
      </c>
      <c r="B101" s="47">
        <v>22.886797722202296</v>
      </c>
      <c r="D101" s="47">
        <v>6.866039316660689</v>
      </c>
    </row>
    <row r="102" spans="1:4" ht="15">
      <c r="A102" s="40">
        <v>1736</v>
      </c>
      <c r="B102" s="47">
        <v>22.24904687680115</v>
      </c>
      <c r="D102" s="47">
        <v>6.674714063040344</v>
      </c>
    </row>
    <row r="103" spans="1:4" ht="15">
      <c r="A103" s="40">
        <v>1737</v>
      </c>
      <c r="B103" s="47">
        <v>21.866421625238903</v>
      </c>
      <c r="D103" s="47">
        <v>6.559926487571671</v>
      </c>
    </row>
    <row r="104" spans="1:4" ht="15">
      <c r="A104" s="40">
        <v>1738</v>
      </c>
      <c r="B104" s="47">
        <v>21.84969269957862</v>
      </c>
      <c r="D104" s="47">
        <v>6.554907809873585</v>
      </c>
    </row>
    <row r="105" spans="1:4" ht="15">
      <c r="A105" s="40">
        <v>1739</v>
      </c>
      <c r="B105" s="47">
        <v>21.88489605553432</v>
      </c>
      <c r="D105" s="47">
        <v>6.565468816660296</v>
      </c>
    </row>
    <row r="106" spans="1:4" ht="15">
      <c r="A106" s="40">
        <v>1740</v>
      </c>
      <c r="B106" s="47">
        <v>21.46276754945312</v>
      </c>
      <c r="D106" s="47">
        <v>6.438830264835936</v>
      </c>
    </row>
    <row r="107" spans="1:4" ht="15">
      <c r="A107" s="40">
        <v>1741</v>
      </c>
      <c r="B107" s="47">
        <v>20.270651975438945</v>
      </c>
      <c r="D107" s="47">
        <v>6.081195592631683</v>
      </c>
    </row>
    <row r="108" spans="1:4" ht="15">
      <c r="A108" s="40">
        <v>1742</v>
      </c>
      <c r="B108" s="47">
        <v>20.241182393443687</v>
      </c>
      <c r="D108" s="47">
        <v>6.072354718033106</v>
      </c>
    </row>
    <row r="109" spans="1:4" ht="15">
      <c r="A109" s="40">
        <v>1743</v>
      </c>
      <c r="B109" s="47">
        <v>19.865376317509124</v>
      </c>
      <c r="D109" s="47">
        <v>5.959612895252737</v>
      </c>
    </row>
    <row r="110" spans="1:4" ht="15">
      <c r="A110" s="40">
        <v>1744</v>
      </c>
      <c r="B110" s="47">
        <v>19.236499339339215</v>
      </c>
      <c r="D110" s="47">
        <v>5.770949801801764</v>
      </c>
    </row>
    <row r="111" spans="1:4" ht="15">
      <c r="A111" s="40">
        <v>1745</v>
      </c>
      <c r="B111" s="47">
        <v>17.777788529622192</v>
      </c>
      <c r="D111" s="47">
        <v>5.333336558886658</v>
      </c>
    </row>
    <row r="112" spans="1:4" ht="15">
      <c r="A112" s="40">
        <v>1746</v>
      </c>
      <c r="B112" s="47">
        <v>15.437082099793761</v>
      </c>
      <c r="D112" s="47">
        <v>4.631124629938128</v>
      </c>
    </row>
    <row r="113" spans="1:4" ht="15">
      <c r="A113" s="40">
        <v>1747</v>
      </c>
      <c r="B113" s="47">
        <v>12.821085292045113</v>
      </c>
      <c r="D113" s="47">
        <v>3.846325587613534</v>
      </c>
    </row>
    <row r="114" spans="1:4" ht="15">
      <c r="A114" s="40">
        <v>1748</v>
      </c>
      <c r="B114" s="47">
        <v>11.472984814503251</v>
      </c>
      <c r="D114" s="47">
        <v>3.4418954443509753</v>
      </c>
    </row>
    <row r="115" spans="1:4" ht="15">
      <c r="A115" s="40">
        <v>1749</v>
      </c>
      <c r="B115" s="47">
        <v>10.34121685247539</v>
      </c>
      <c r="D115" s="47">
        <v>3.1023650557426166</v>
      </c>
    </row>
    <row r="116" spans="1:4" ht="15">
      <c r="A116" s="40">
        <v>1750</v>
      </c>
      <c r="B116" s="47">
        <v>78.15814923489013</v>
      </c>
      <c r="D116" s="47">
        <v>23.44744477046704</v>
      </c>
    </row>
    <row r="117" spans="1:4" ht="15">
      <c r="A117" s="40">
        <v>1751</v>
      </c>
      <c r="B117" s="47">
        <v>83.53947234279</v>
      </c>
      <c r="D117" s="47">
        <v>25.061841702837</v>
      </c>
    </row>
    <row r="118" spans="1:4" ht="15">
      <c r="A118" s="40">
        <v>1752</v>
      </c>
      <c r="B118" s="47">
        <v>83.53947234279</v>
      </c>
      <c r="D118" s="47">
        <v>25.061841702837</v>
      </c>
    </row>
    <row r="119" spans="1:4" ht="15">
      <c r="A119" s="40">
        <v>1753</v>
      </c>
      <c r="B119" s="47">
        <v>85.67936805741687</v>
      </c>
      <c r="D119" s="47">
        <v>25.70381041722506</v>
      </c>
    </row>
    <row r="120" spans="1:4" ht="15">
      <c r="A120" s="40">
        <v>1754</v>
      </c>
      <c r="B120" s="47">
        <v>83.53947234279</v>
      </c>
      <c r="D120" s="47">
        <v>25.061841702837</v>
      </c>
    </row>
    <row r="121" spans="1:4" ht="15">
      <c r="A121" s="40">
        <v>1755</v>
      </c>
      <c r="B121" s="47">
        <v>83.88550871715765</v>
      </c>
      <c r="D121" s="47">
        <v>25.165652615147295</v>
      </c>
    </row>
    <row r="122" spans="1:4" ht="15">
      <c r="A122" s="40">
        <v>1756</v>
      </c>
      <c r="B122" s="47">
        <v>83.53947234279</v>
      </c>
      <c r="D122" s="47">
        <v>25.061841702837</v>
      </c>
    </row>
    <row r="123" spans="1:4" ht="15">
      <c r="A123" s="40">
        <v>1757</v>
      </c>
      <c r="B123" s="47">
        <v>83.92343164153249</v>
      </c>
      <c r="D123" s="47">
        <v>25.177029492459745</v>
      </c>
    </row>
    <row r="124" spans="1:4" ht="15">
      <c r="A124" s="40">
        <v>1758</v>
      </c>
      <c r="B124" s="47">
        <v>86.04339781741362</v>
      </c>
      <c r="D124" s="47">
        <v>25.813019345224085</v>
      </c>
    </row>
    <row r="125" spans="1:4" ht="15">
      <c r="A125" s="40">
        <v>1759</v>
      </c>
      <c r="B125" s="47">
        <v>83.88550871715765</v>
      </c>
      <c r="D125" s="47">
        <v>25.165652615147295</v>
      </c>
    </row>
    <row r="126" spans="1:4" ht="15">
      <c r="A126" s="40">
        <v>1760</v>
      </c>
      <c r="B126" s="47">
        <v>85.03181805835706</v>
      </c>
      <c r="D126" s="47">
        <v>25.509545417507116</v>
      </c>
    </row>
    <row r="127" spans="1:4" ht="15">
      <c r="A127" s="40">
        <v>1761</v>
      </c>
      <c r="B127" s="47">
        <v>80.71829732201023</v>
      </c>
      <c r="D127" s="47">
        <v>24.21548919660307</v>
      </c>
    </row>
    <row r="128" spans="1:4" ht="15">
      <c r="A128" s="40">
        <v>1762</v>
      </c>
      <c r="B128" s="47">
        <v>79.12422993154927</v>
      </c>
      <c r="D128" s="47">
        <v>23.73726897946478</v>
      </c>
    </row>
    <row r="129" spans="1:4" ht="15">
      <c r="A129" s="40">
        <v>1763</v>
      </c>
      <c r="B129" s="47">
        <v>81.53369334209934</v>
      </c>
      <c r="D129" s="47">
        <v>24.460108002629802</v>
      </c>
    </row>
    <row r="130" spans="1:4" ht="15">
      <c r="A130" s="40">
        <v>1764</v>
      </c>
      <c r="B130" s="47">
        <v>83.277142784779</v>
      </c>
      <c r="D130" s="47">
        <v>24.9831428354337</v>
      </c>
    </row>
    <row r="131" spans="1:4" ht="15">
      <c r="A131" s="40">
        <v>1765</v>
      </c>
      <c r="B131" s="47">
        <v>83.41434769313406</v>
      </c>
      <c r="D131" s="47">
        <v>25.024304307940216</v>
      </c>
    </row>
    <row r="132" spans="1:4" ht="15">
      <c r="A132" s="40">
        <v>1766</v>
      </c>
      <c r="B132" s="47">
        <v>83.67754374174886</v>
      </c>
      <c r="D132" s="47">
        <v>25.10326312252466</v>
      </c>
    </row>
    <row r="133" spans="1:4" ht="15">
      <c r="A133" s="40">
        <v>1767</v>
      </c>
      <c r="B133" s="47">
        <v>83.53947234279</v>
      </c>
      <c r="D133" s="47">
        <v>25.061841702837</v>
      </c>
    </row>
    <row r="134" spans="1:4" ht="15">
      <c r="A134" s="40">
        <v>1768</v>
      </c>
      <c r="B134" s="47">
        <v>85.1878994069919</v>
      </c>
      <c r="D134" s="47">
        <v>25.55636982209757</v>
      </c>
    </row>
    <row r="135" spans="1:4" ht="15">
      <c r="A135" s="40">
        <v>1769</v>
      </c>
      <c r="B135" s="47">
        <v>85.36417724911246</v>
      </c>
      <c r="D135" s="47">
        <v>25.609253174733738</v>
      </c>
    </row>
    <row r="136" spans="1:4" ht="15">
      <c r="A136" s="40">
        <v>1770</v>
      </c>
      <c r="B136" s="47">
        <v>88.00124711593736</v>
      </c>
      <c r="D136" s="47">
        <v>26.400374134781206</v>
      </c>
    </row>
    <row r="137" spans="1:4" ht="15">
      <c r="A137" s="40">
        <v>1771</v>
      </c>
      <c r="B137" s="47">
        <v>83.53947234279</v>
      </c>
      <c r="D137" s="47">
        <v>25.061841702837</v>
      </c>
    </row>
    <row r="138" spans="1:4" ht="15">
      <c r="A138" s="40">
        <v>1772</v>
      </c>
      <c r="B138" s="47">
        <v>84.75359798709628</v>
      </c>
      <c r="D138" s="47">
        <v>25.426079396128884</v>
      </c>
    </row>
    <row r="139" spans="1:4" ht="15">
      <c r="A139" s="40">
        <v>1773</v>
      </c>
      <c r="B139" s="47">
        <v>84.08816131257882</v>
      </c>
      <c r="D139" s="47">
        <v>25.226448393773644</v>
      </c>
    </row>
    <row r="140" spans="1:4" ht="15">
      <c r="A140" s="40">
        <v>1774</v>
      </c>
      <c r="B140" s="47">
        <v>83.18385248292898</v>
      </c>
      <c r="D140" s="47">
        <v>24.955155744878695</v>
      </c>
    </row>
    <row r="141" spans="1:4" ht="15">
      <c r="A141" s="40">
        <v>1775</v>
      </c>
      <c r="B141" s="47">
        <v>93.81216076361653</v>
      </c>
      <c r="D141" s="47">
        <v>28.14364822908496</v>
      </c>
    </row>
    <row r="142" spans="1:4" ht="15">
      <c r="A142" s="40">
        <v>1776</v>
      </c>
      <c r="B142" s="47">
        <v>84.34285815132661</v>
      </c>
      <c r="D142" s="47">
        <v>25.302857445397983</v>
      </c>
    </row>
    <row r="143" spans="1:4" ht="15">
      <c r="A143" s="40">
        <v>1777</v>
      </c>
      <c r="B143" s="44">
        <v>83.98101199748045</v>
      </c>
      <c r="C143" s="45" t="s">
        <v>121</v>
      </c>
      <c r="D143" s="44">
        <v>25.194395906936446</v>
      </c>
    </row>
    <row r="144" spans="1:4" ht="15">
      <c r="A144" s="40">
        <v>1778</v>
      </c>
      <c r="B144" s="44">
        <v>83.61916584363429</v>
      </c>
      <c r="C144" s="45" t="s">
        <v>122</v>
      </c>
      <c r="D144" s="44">
        <v>25.08593436847491</v>
      </c>
    </row>
    <row r="145" spans="1:4" ht="15">
      <c r="A145" s="40">
        <v>1779</v>
      </c>
      <c r="B145" s="44">
        <v>83.25731968978813</v>
      </c>
      <c r="C145" s="45" t="s">
        <v>122</v>
      </c>
      <c r="D145" s="44">
        <v>24.977472830013372</v>
      </c>
    </row>
    <row r="146" spans="1:4" ht="15">
      <c r="A146" s="40">
        <v>1780</v>
      </c>
      <c r="B146" s="44">
        <v>82.89547353594197</v>
      </c>
      <c r="C146" s="45" t="s">
        <v>122</v>
      </c>
      <c r="D146" s="44">
        <v>24.869011291551836</v>
      </c>
    </row>
    <row r="147" spans="1:4" ht="15">
      <c r="A147" s="40">
        <v>1781</v>
      </c>
      <c r="B147" s="44">
        <v>82.53362738209582</v>
      </c>
      <c r="C147" s="45" t="s">
        <v>122</v>
      </c>
      <c r="D147" s="44">
        <v>24.7605497530903</v>
      </c>
    </row>
    <row r="148" spans="1:4" ht="15">
      <c r="A148" s="40">
        <v>1782</v>
      </c>
      <c r="B148" s="44">
        <v>82.17178122824966</v>
      </c>
      <c r="C148" s="45" t="s">
        <v>122</v>
      </c>
      <c r="D148" s="44">
        <v>24.652088214628762</v>
      </c>
    </row>
    <row r="149" spans="1:4" ht="15">
      <c r="A149" s="40">
        <v>1783</v>
      </c>
      <c r="B149" s="44">
        <v>81.8099350744035</v>
      </c>
      <c r="C149" s="45" t="s">
        <v>122</v>
      </c>
      <c r="D149" s="44">
        <v>24.543626676167225</v>
      </c>
    </row>
    <row r="150" spans="1:4" ht="15">
      <c r="A150" s="40">
        <v>1784</v>
      </c>
      <c r="B150" s="44">
        <v>81.44808892055734</v>
      </c>
      <c r="C150" s="45" t="s">
        <v>122</v>
      </c>
      <c r="D150" s="44">
        <v>24.435165137705688</v>
      </c>
    </row>
    <row r="151" spans="1:4" ht="15">
      <c r="A151" s="40">
        <v>1785</v>
      </c>
      <c r="B151" s="44">
        <v>81.08624276671118</v>
      </c>
      <c r="C151" s="45" t="s">
        <v>122</v>
      </c>
      <c r="D151" s="44">
        <v>24.32670359924415</v>
      </c>
    </row>
    <row r="152" spans="1:4" ht="15">
      <c r="A152" s="40">
        <v>1786</v>
      </c>
      <c r="B152" s="44">
        <v>80.72439661286502</v>
      </c>
      <c r="C152" s="45" t="s">
        <v>122</v>
      </c>
      <c r="D152" s="44">
        <v>24.218242060782615</v>
      </c>
    </row>
    <row r="153" spans="1:4" ht="15">
      <c r="A153" s="40">
        <v>1787</v>
      </c>
      <c r="B153" s="44">
        <v>80.36255045901886</v>
      </c>
      <c r="C153" s="45" t="s">
        <v>122</v>
      </c>
      <c r="D153" s="44">
        <v>24.109780522321078</v>
      </c>
    </row>
    <row r="154" spans="1:4" ht="15">
      <c r="A154" s="40">
        <v>1788</v>
      </c>
      <c r="B154" s="44">
        <v>80.0007043051727</v>
      </c>
      <c r="C154" s="45" t="s">
        <v>122</v>
      </c>
      <c r="D154" s="44">
        <v>24.00131898385954</v>
      </c>
    </row>
    <row r="155" spans="1:4" ht="15">
      <c r="A155" s="40">
        <v>1789</v>
      </c>
      <c r="B155" s="47">
        <v>79.63905224842121</v>
      </c>
      <c r="D155" s="47">
        <v>23.891715674526363</v>
      </c>
    </row>
    <row r="156" spans="1:5" ht="15">
      <c r="A156" s="40">
        <v>1790</v>
      </c>
      <c r="C156" s="45" t="s">
        <v>121</v>
      </c>
      <c r="D156" s="44">
        <v>24.003839129071817</v>
      </c>
      <c r="E156" s="40" t="s">
        <v>124</v>
      </c>
    </row>
    <row r="157" spans="1:5" ht="15">
      <c r="A157" s="40">
        <v>1791</v>
      </c>
      <c r="C157" s="45" t="s">
        <v>122</v>
      </c>
      <c r="D157" s="44">
        <v>24.11596258361727</v>
      </c>
      <c r="E157" s="40" t="s">
        <v>125</v>
      </c>
    </row>
    <row r="158" spans="1:4" ht="15">
      <c r="A158" s="40">
        <v>1792</v>
      </c>
      <c r="C158" s="45" t="s">
        <v>122</v>
      </c>
      <c r="D158" s="44">
        <v>24.228086038162726</v>
      </c>
    </row>
    <row r="159" spans="1:4" ht="15">
      <c r="A159" s="40">
        <v>1793</v>
      </c>
      <c r="C159" s="45" t="s">
        <v>122</v>
      </c>
      <c r="D159" s="44">
        <v>24.34020949270818</v>
      </c>
    </row>
    <row r="160" spans="1:4" ht="15">
      <c r="A160" s="40">
        <v>1794</v>
      </c>
      <c r="C160" s="45" t="s">
        <v>122</v>
      </c>
      <c r="D160" s="44">
        <v>24.452332947253634</v>
      </c>
    </row>
    <row r="161" spans="1:4" ht="15">
      <c r="A161" s="40">
        <v>1795</v>
      </c>
      <c r="C161" s="45" t="s">
        <v>122</v>
      </c>
      <c r="D161" s="44">
        <v>24.564456401799088</v>
      </c>
    </row>
    <row r="162" spans="1:4" ht="15">
      <c r="A162" s="40">
        <v>1796</v>
      </c>
      <c r="C162" s="45" t="s">
        <v>122</v>
      </c>
      <c r="D162" s="44">
        <v>24.676579856344542</v>
      </c>
    </row>
    <row r="163" spans="1:4" ht="15">
      <c r="A163" s="40">
        <v>1797</v>
      </c>
      <c r="C163" s="45" t="s">
        <v>122</v>
      </c>
      <c r="D163" s="44">
        <v>24.788703310889996</v>
      </c>
    </row>
    <row r="164" spans="1:4" ht="15">
      <c r="A164" s="40">
        <v>1798</v>
      </c>
      <c r="C164" s="45" t="s">
        <v>122</v>
      </c>
      <c r="D164" s="44">
        <v>24.90082676543545</v>
      </c>
    </row>
    <row r="165" spans="1:4" ht="15">
      <c r="A165" s="40">
        <v>1799</v>
      </c>
      <c r="C165" s="45" t="s">
        <v>122</v>
      </c>
      <c r="D165" s="44">
        <v>25.012950219980905</v>
      </c>
    </row>
    <row r="166" spans="1:5" ht="15">
      <c r="A166" s="40">
        <v>1800</v>
      </c>
      <c r="D166" s="47">
        <v>25.125078104394724</v>
      </c>
      <c r="E166" s="40" t="s">
        <v>126</v>
      </c>
    </row>
    <row r="167" spans="1:5" ht="15">
      <c r="A167" s="40">
        <v>1801</v>
      </c>
      <c r="D167" s="47">
        <v>24.78787688483261</v>
      </c>
      <c r="E167" s="40" t="s">
        <v>127</v>
      </c>
    </row>
    <row r="168" spans="1:5" ht="15">
      <c r="A168" s="40">
        <v>1802</v>
      </c>
      <c r="D168" s="47">
        <v>24.459606889457255</v>
      </c>
      <c r="E168" s="40" t="s">
        <v>128</v>
      </c>
    </row>
    <row r="169" spans="1:5" ht="15">
      <c r="A169" s="40">
        <v>1803</v>
      </c>
      <c r="D169" s="47">
        <v>24.675140662502496</v>
      </c>
      <c r="E169" s="40" t="s">
        <v>129</v>
      </c>
    </row>
    <row r="170" spans="1:4" ht="15">
      <c r="A170" s="40">
        <v>1804</v>
      </c>
      <c r="D170" s="47">
        <v>24.675140662502496</v>
      </c>
    </row>
    <row r="171" spans="1:4" ht="15">
      <c r="A171" s="40">
        <v>1805</v>
      </c>
      <c r="D171" s="47">
        <v>25.359960517290038</v>
      </c>
    </row>
    <row r="172" spans="1:4" ht="15">
      <c r="A172" s="40">
        <v>1806</v>
      </c>
      <c r="D172" s="47">
        <v>24.90164797782094</v>
      </c>
    </row>
    <row r="173" spans="1:4" ht="15">
      <c r="A173" s="40">
        <v>1807</v>
      </c>
      <c r="D173" s="47">
        <v>24.675140662502496</v>
      </c>
    </row>
    <row r="174" spans="1:4" ht="15">
      <c r="A174" s="40">
        <v>1808</v>
      </c>
      <c r="D174" s="47">
        <v>25.713016839657516</v>
      </c>
    </row>
    <row r="175" spans="1:4" ht="15">
      <c r="A175" s="40">
        <v>1809</v>
      </c>
      <c r="D175" s="47">
        <v>25.599275980738366</v>
      </c>
    </row>
    <row r="176" spans="1:4" ht="15">
      <c r="A176" s="40">
        <v>1810</v>
      </c>
      <c r="D176" s="47">
        <v>25.359960517290038</v>
      </c>
    </row>
    <row r="177" spans="1:4" ht="15">
      <c r="A177" s="40">
        <v>1811</v>
      </c>
      <c r="D177" s="47">
        <v>24.90164797782094</v>
      </c>
    </row>
    <row r="178" spans="1:4" ht="15">
      <c r="A178" s="40">
        <v>1812</v>
      </c>
      <c r="D178" s="47">
        <v>25.835459776989218</v>
      </c>
    </row>
    <row r="179" spans="1:4" ht="15">
      <c r="A179" s="40">
        <v>1813</v>
      </c>
      <c r="D179" s="47">
        <v>26.083877659460274</v>
      </c>
    </row>
    <row r="180" spans="1:4" ht="15">
      <c r="A180" s="40">
        <v>1814</v>
      </c>
      <c r="D180" s="47">
        <v>24.133206797521208</v>
      </c>
    </row>
    <row r="181" spans="1:4" ht="15">
      <c r="A181" s="40">
        <v>1815</v>
      </c>
      <c r="D181" s="47">
        <v>24.459606889457255</v>
      </c>
    </row>
    <row r="182" spans="1:4" ht="15">
      <c r="A182" s="40">
        <v>1816</v>
      </c>
      <c r="D182" s="47">
        <v>24.459606889457255</v>
      </c>
    </row>
    <row r="183" spans="1:4" ht="15">
      <c r="A183" s="40">
        <v>1817</v>
      </c>
      <c r="D183" s="47">
        <v>24.24103458550231</v>
      </c>
    </row>
    <row r="184" spans="1:4" ht="15">
      <c r="A184" s="40">
        <v>1818</v>
      </c>
      <c r="D184" s="47">
        <v>24.675140662502496</v>
      </c>
    </row>
    <row r="185" spans="1:4" ht="15">
      <c r="A185" s="40">
        <v>1819</v>
      </c>
      <c r="D185" s="47">
        <v>24.56342525486242</v>
      </c>
    </row>
    <row r="186" spans="1:4" ht="15">
      <c r="A186" s="40">
        <v>1820</v>
      </c>
      <c r="D186" s="47">
        <v>25.016468256681208</v>
      </c>
    </row>
    <row r="187" spans="1:4" ht="15">
      <c r="A187" s="40">
        <v>1821</v>
      </c>
      <c r="D187" s="47">
        <v>25.599275980738366</v>
      </c>
    </row>
    <row r="188" spans="1:4" ht="15">
      <c r="A188" s="40">
        <v>1822</v>
      </c>
      <c r="D188" s="47">
        <v>25.359960517290038</v>
      </c>
    </row>
    <row r="189" spans="1:4" ht="15">
      <c r="A189" s="40">
        <v>1823</v>
      </c>
      <c r="D189" s="47">
        <v>25.359960517290038</v>
      </c>
    </row>
    <row r="190" spans="1:4" ht="15">
      <c r="A190" s="40">
        <v>1824</v>
      </c>
      <c r="D190" s="47">
        <v>25.359960517290038</v>
      </c>
    </row>
    <row r="191" spans="1:4" ht="15">
      <c r="A191" s="40">
        <v>1825</v>
      </c>
      <c r="D191" s="47">
        <v>25.125078104394724</v>
      </c>
    </row>
    <row r="192" spans="1:4" ht="15">
      <c r="A192" s="40">
        <v>1826</v>
      </c>
      <c r="D192" s="47">
        <v>25.359960517290038</v>
      </c>
    </row>
    <row r="193" spans="1:4" ht="15">
      <c r="A193" s="40">
        <v>1827</v>
      </c>
      <c r="D193" s="47">
        <v>25.24197291383652</v>
      </c>
    </row>
    <row r="194" spans="1:4" ht="15">
      <c r="A194" s="40">
        <v>1828</v>
      </c>
      <c r="D194" s="47">
        <v>25.359960517290038</v>
      </c>
    </row>
    <row r="195" spans="1:4" ht="15">
      <c r="A195" s="40">
        <v>1829</v>
      </c>
      <c r="D195" s="47">
        <v>25.359960517290038</v>
      </c>
    </row>
    <row r="196" spans="1:4" ht="15">
      <c r="A196" s="40">
        <v>1830</v>
      </c>
      <c r="D196" s="47">
        <v>25.479056310737832</v>
      </c>
    </row>
    <row r="197" spans="1:4" ht="15">
      <c r="A197" s="40">
        <v>1831</v>
      </c>
      <c r="D197" s="47">
        <v>25.24197291383652</v>
      </c>
    </row>
    <row r="198" spans="1:4" ht="15">
      <c r="A198" s="40">
        <v>1832</v>
      </c>
      <c r="D198" s="47">
        <v>25.24197291383652</v>
      </c>
    </row>
    <row r="199" spans="1:4" ht="15">
      <c r="A199" s="40">
        <v>1833</v>
      </c>
      <c r="D199" s="47">
        <v>25.599275980738366</v>
      </c>
    </row>
    <row r="200" spans="1:4" ht="15">
      <c r="A200" s="40">
        <v>1834</v>
      </c>
      <c r="D200" s="47">
        <v>25.24197291383652</v>
      </c>
    </row>
    <row r="201" spans="1:4" ht="15">
      <c r="A201" s="40">
        <v>1835</v>
      </c>
      <c r="D201" s="47">
        <v>25.24197291383652</v>
      </c>
    </row>
    <row r="202" spans="1:4" ht="15">
      <c r="A202" s="40">
        <v>1836</v>
      </c>
      <c r="D202" s="47">
        <v>25.24197291383652</v>
      </c>
    </row>
    <row r="203" spans="1:4" ht="15">
      <c r="A203" s="40">
        <v>1837</v>
      </c>
      <c r="D203" s="47">
        <v>25.359960517290038</v>
      </c>
    </row>
    <row r="204" spans="1:4" ht="15">
      <c r="A204" s="40">
        <v>1838</v>
      </c>
      <c r="D204" s="47">
        <v>25.359960517290038</v>
      </c>
    </row>
    <row r="205" spans="1:4" ht="15">
      <c r="A205" s="40">
        <v>1839</v>
      </c>
      <c r="D205" s="47">
        <v>25.016468256681208</v>
      </c>
    </row>
    <row r="206" spans="1:4" ht="15">
      <c r="A206" s="40">
        <v>1840</v>
      </c>
      <c r="D206" s="47">
        <v>25.016468256681208</v>
      </c>
    </row>
    <row r="207" spans="1:4" ht="15">
      <c r="A207" s="40">
        <v>1841</v>
      </c>
      <c r="D207" s="47">
        <v>25.24197291383652</v>
      </c>
    </row>
    <row r="208" spans="1:4" ht="15">
      <c r="A208" s="40">
        <v>1842</v>
      </c>
      <c r="D208" s="47">
        <v>25.479056310737832</v>
      </c>
    </row>
    <row r="209" spans="1:4" ht="15">
      <c r="A209" s="40">
        <v>1843</v>
      </c>
      <c r="D209" s="47">
        <v>25.599275980738366</v>
      </c>
    </row>
    <row r="210" spans="1:4" ht="15">
      <c r="A210" s="40">
        <v>1844</v>
      </c>
      <c r="D210" s="47">
        <v>25.359960517290038</v>
      </c>
    </row>
    <row r="211" spans="1:4" ht="15">
      <c r="A211" s="40">
        <v>1845</v>
      </c>
      <c r="D211" s="47">
        <v>25.599275980738366</v>
      </c>
    </row>
    <row r="212" spans="1:4" ht="15">
      <c r="A212" s="40">
        <v>1846</v>
      </c>
      <c r="D212" s="47">
        <v>25.479056310737832</v>
      </c>
    </row>
    <row r="213" spans="1:4" ht="15">
      <c r="A213" s="40">
        <v>1847</v>
      </c>
      <c r="D213" s="47">
        <v>25.359960517290038</v>
      </c>
    </row>
    <row r="214" spans="1:4" ht="15">
      <c r="A214" s="40">
        <v>1848</v>
      </c>
      <c r="D214" s="47">
        <v>25.359960517290038</v>
      </c>
    </row>
    <row r="215" spans="1:4" ht="15">
      <c r="A215" s="40">
        <v>1849</v>
      </c>
      <c r="D215" s="47">
        <v>25.24197291383652</v>
      </c>
    </row>
    <row r="216" spans="1:4" ht="15">
      <c r="A216" s="40">
        <v>1850</v>
      </c>
      <c r="D216" s="47">
        <v>25.125078104394724</v>
      </c>
    </row>
    <row r="217" spans="1:4" ht="15">
      <c r="A217" s="40">
        <v>1851</v>
      </c>
      <c r="D217" s="47">
        <v>24.745480288108265</v>
      </c>
    </row>
    <row r="218" spans="1:4" ht="15">
      <c r="A218" s="40">
        <v>1852</v>
      </c>
      <c r="D218" s="47">
        <v>24.930254121391094</v>
      </c>
    </row>
    <row r="219" spans="1:4" ht="15">
      <c r="A219" s="40">
        <v>1853</v>
      </c>
      <c r="D219" s="47">
        <v>24.56342525486242</v>
      </c>
    </row>
    <row r="220" spans="1:4" ht="15">
      <c r="A220" s="40">
        <v>1854</v>
      </c>
      <c r="D220" s="47">
        <v>24.56342525486242</v>
      </c>
    </row>
    <row r="221" spans="1:4" ht="15">
      <c r="A221" s="40">
        <v>1855</v>
      </c>
      <c r="D221" s="47">
        <v>24.745480288108265</v>
      </c>
    </row>
    <row r="222" spans="1:4" ht="15">
      <c r="A222" s="40">
        <v>1856</v>
      </c>
      <c r="D222" s="47">
        <v>24.745480288108265</v>
      </c>
    </row>
    <row r="223" spans="1:4" ht="15">
      <c r="A223" s="40">
        <v>1857</v>
      </c>
      <c r="D223" s="47">
        <v>24.56342525486242</v>
      </c>
    </row>
    <row r="224" spans="1:4" ht="15">
      <c r="A224" s="40">
        <v>1858</v>
      </c>
      <c r="D224" s="47">
        <v>24.745480288108265</v>
      </c>
    </row>
    <row r="225" spans="1:4" ht="15">
      <c r="A225" s="40">
        <v>1859</v>
      </c>
      <c r="D225" s="47">
        <v>24.384029452439265</v>
      </c>
    </row>
    <row r="226" spans="1:4" ht="15">
      <c r="A226" s="40">
        <v>1860</v>
      </c>
      <c r="D226" s="47">
        <v>24.56342525486242</v>
      </c>
    </row>
    <row r="227" spans="1:4" ht="15">
      <c r="A227" s="40">
        <v>1861</v>
      </c>
      <c r="D227" s="47">
        <v>24.930254121391094</v>
      </c>
    </row>
    <row r="228" spans="1:4" ht="15">
      <c r="A228" s="40">
        <v>1862</v>
      </c>
      <c r="D228" s="47">
        <v>24.56342525486242</v>
      </c>
    </row>
    <row r="229" spans="1:4" ht="15">
      <c r="A229" s="40">
        <v>1863</v>
      </c>
      <c r="D229" s="47">
        <v>24.65411668579488</v>
      </c>
    </row>
    <row r="230" spans="1:4" ht="15">
      <c r="A230" s="40">
        <v>1864</v>
      </c>
      <c r="D230" s="47">
        <v>24.65411668579488</v>
      </c>
    </row>
    <row r="231" spans="1:4" ht="15">
      <c r="A231" s="40">
        <v>1865</v>
      </c>
      <c r="D231" s="47">
        <v>24.802041385909654</v>
      </c>
    </row>
    <row r="232" spans="1:4" ht="15">
      <c r="A232" s="40">
        <v>1866</v>
      </c>
      <c r="D232" s="47">
        <v>24.766660442420484</v>
      </c>
    </row>
    <row r="233" spans="1:4" ht="15">
      <c r="A233" s="40">
        <v>1867</v>
      </c>
      <c r="D233" s="47">
        <v>24.930254121391094</v>
      </c>
    </row>
    <row r="234" spans="1:4" ht="15">
      <c r="A234" s="40">
        <v>1868</v>
      </c>
      <c r="D234" s="47">
        <v>25.009260976860784</v>
      </c>
    </row>
    <row r="235" spans="1:4" ht="15">
      <c r="A235" s="40">
        <v>1869</v>
      </c>
      <c r="D235" s="47">
        <v>25.023679691750875</v>
      </c>
    </row>
    <row r="236" spans="1:4" ht="15">
      <c r="A236" s="40">
        <v>1870</v>
      </c>
      <c r="D236" s="47">
        <v>24.973286780979222</v>
      </c>
    </row>
    <row r="237" spans="1:4" ht="15">
      <c r="A237" s="40">
        <v>1871</v>
      </c>
      <c r="D237" s="47">
        <v>25.023679691750875</v>
      </c>
    </row>
    <row r="238" spans="1:4" ht="15">
      <c r="A238" s="40">
        <v>1872</v>
      </c>
      <c r="D238" s="47">
        <v>25.0815211934943</v>
      </c>
    </row>
    <row r="239" spans="1:4" ht="15">
      <c r="A239" s="40">
        <v>1873</v>
      </c>
      <c r="D239" s="47">
        <v>25.569114830834692</v>
      </c>
    </row>
    <row r="240" spans="1:4" ht="15">
      <c r="A240" s="40">
        <v>1874</v>
      </c>
      <c r="D240" s="47">
        <v>25.94355793505194</v>
      </c>
    </row>
    <row r="241" spans="1:4" ht="15">
      <c r="A241" s="40">
        <v>1875</v>
      </c>
      <c r="D241" s="47">
        <v>26.742804944757786</v>
      </c>
    </row>
    <row r="242" spans="1:4" ht="15">
      <c r="A242" s="40">
        <v>1876</v>
      </c>
      <c r="D242" s="47">
        <v>28.58318895313921</v>
      </c>
    </row>
    <row r="243" spans="1:4" ht="15">
      <c r="A243" s="40">
        <v>1877</v>
      </c>
      <c r="D243" s="47">
        <v>27.636786007858575</v>
      </c>
    </row>
    <row r="244" spans="1:4" ht="15">
      <c r="A244" s="40">
        <v>1878</v>
      </c>
      <c r="D244" s="47">
        <v>28.839583006871695</v>
      </c>
    </row>
    <row r="245" spans="1:4" ht="15">
      <c r="A245" s="40">
        <v>1879</v>
      </c>
      <c r="D245" s="47">
        <v>29.606802472948086</v>
      </c>
    </row>
    <row r="246" spans="1:4" ht="15">
      <c r="A246" s="40">
        <v>1880</v>
      </c>
      <c r="D246" s="47">
        <v>28.839583006871695</v>
      </c>
    </row>
    <row r="247" spans="1:4" ht="15">
      <c r="A247" s="40">
        <v>1881</v>
      </c>
      <c r="D247" s="47">
        <v>29.3465668866409</v>
      </c>
    </row>
    <row r="248" spans="1:4" ht="15">
      <c r="A248" s="40">
        <v>1882</v>
      </c>
      <c r="D248" s="47">
        <v>29.090866236824322</v>
      </c>
    </row>
    <row r="249" spans="1:4" ht="15">
      <c r="A249" s="40">
        <v>1883</v>
      </c>
      <c r="D249" s="47">
        <v>29.87169471806049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8"/>
  <sheetViews>
    <sheetView showZeros="0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2" sqref="C2:C3"/>
    </sheetView>
  </sheetViews>
  <sheetFormatPr defaultColWidth="11.421875" defaultRowHeight="12.75"/>
  <cols>
    <col min="1" max="25" width="9.7109375" style="12" customWidth="1"/>
    <col min="26" max="26" width="4.7109375" style="12" customWidth="1"/>
    <col min="27" max="50" width="9.7109375" style="12" customWidth="1"/>
    <col min="51" max="51" width="3.8515625" style="12" customWidth="1"/>
    <col min="52" max="16384" width="9.7109375" style="12" customWidth="1"/>
  </cols>
  <sheetData>
    <row r="1" spans="1:8" ht="15">
      <c r="A1" s="8" t="s">
        <v>59</v>
      </c>
      <c r="B1" s="9"/>
      <c r="C1" s="10"/>
      <c r="D1" s="11"/>
      <c r="E1" s="11"/>
      <c r="F1" s="11"/>
      <c r="G1" s="11"/>
      <c r="H1" s="11"/>
    </row>
    <row r="2" spans="1:8" ht="15">
      <c r="A2" s="13" t="s">
        <v>60</v>
      </c>
      <c r="B2" s="14"/>
      <c r="C2" s="15" t="s">
        <v>11</v>
      </c>
      <c r="E2" s="11"/>
      <c r="G2" s="11"/>
      <c r="H2" s="11"/>
    </row>
    <row r="3" spans="1:8" ht="15.75">
      <c r="A3" s="8" t="s">
        <v>40</v>
      </c>
      <c r="B3" s="9"/>
      <c r="C3" s="16" t="s">
        <v>10</v>
      </c>
      <c r="E3" s="11"/>
      <c r="F3" s="11"/>
      <c r="G3" s="11"/>
      <c r="H3" s="11"/>
    </row>
    <row r="4" spans="1:8" ht="15">
      <c r="A4" s="13" t="s">
        <v>41</v>
      </c>
      <c r="B4" s="14"/>
      <c r="C4" s="11"/>
      <c r="D4" s="11"/>
      <c r="E4" s="11"/>
      <c r="F4" s="11"/>
      <c r="G4" s="11"/>
      <c r="H4" s="11"/>
    </row>
    <row r="5" spans="1:75" ht="15.75">
      <c r="A5" s="11"/>
      <c r="B5" s="30" t="s">
        <v>43</v>
      </c>
      <c r="C5" s="11"/>
      <c r="D5" s="11"/>
      <c r="E5" s="11"/>
      <c r="F5" s="11"/>
      <c r="G5" s="11"/>
      <c r="H5" s="11"/>
      <c r="AA5" s="30" t="s">
        <v>44</v>
      </c>
      <c r="AZ5" s="33" t="s">
        <v>45</v>
      </c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3" t="s">
        <v>45</v>
      </c>
      <c r="BM5" s="34"/>
      <c r="BN5" s="34"/>
      <c r="BO5" s="34"/>
      <c r="BP5" s="34"/>
      <c r="BQ5" s="34"/>
      <c r="BR5" s="34"/>
      <c r="BS5" s="34"/>
      <c r="BT5" s="33" t="s">
        <v>45</v>
      </c>
      <c r="BU5" s="34"/>
      <c r="BV5" s="34"/>
      <c r="BW5" s="34"/>
    </row>
    <row r="6" spans="2:75" s="21" customFormat="1" ht="45">
      <c r="B6" s="21" t="s">
        <v>88</v>
      </c>
      <c r="C6" s="21" t="s">
        <v>89</v>
      </c>
      <c r="D6" s="21" t="s">
        <v>90</v>
      </c>
      <c r="E6" s="21" t="s">
        <v>91</v>
      </c>
      <c r="F6" s="21" t="s">
        <v>92</v>
      </c>
      <c r="G6" s="21" t="s">
        <v>93</v>
      </c>
      <c r="H6" s="21" t="s">
        <v>94</v>
      </c>
      <c r="I6" s="21" t="s">
        <v>136</v>
      </c>
      <c r="J6" s="21" t="s">
        <v>137</v>
      </c>
      <c r="K6" s="21" t="s">
        <v>138</v>
      </c>
      <c r="L6" s="21" t="s">
        <v>139</v>
      </c>
      <c r="M6" s="21" t="s">
        <v>140</v>
      </c>
      <c r="N6" s="21" t="s">
        <v>141</v>
      </c>
      <c r="O6" s="21" t="s">
        <v>142</v>
      </c>
      <c r="P6" s="21" t="s">
        <v>145</v>
      </c>
      <c r="Q6" s="21" t="s">
        <v>146</v>
      </c>
      <c r="R6" s="21" t="s">
        <v>147</v>
      </c>
      <c r="S6" s="21" t="s">
        <v>148</v>
      </c>
      <c r="T6" s="21" t="s">
        <v>149</v>
      </c>
      <c r="U6" s="21" t="s">
        <v>150</v>
      </c>
      <c r="V6" s="21" t="s">
        <v>154</v>
      </c>
      <c r="W6" s="21" t="s">
        <v>155</v>
      </c>
      <c r="X6" s="21" t="s">
        <v>156</v>
      </c>
      <c r="Y6" s="21" t="s">
        <v>157</v>
      </c>
      <c r="AA6" s="21" t="s">
        <v>88</v>
      </c>
      <c r="AB6" s="21" t="s">
        <v>89</v>
      </c>
      <c r="AC6" s="21" t="s">
        <v>90</v>
      </c>
      <c r="AD6" s="21" t="s">
        <v>91</v>
      </c>
      <c r="AE6" s="21" t="s">
        <v>92</v>
      </c>
      <c r="AF6" s="21" t="s">
        <v>93</v>
      </c>
      <c r="AG6" s="21" t="s">
        <v>94</v>
      </c>
      <c r="AH6" s="21" t="s">
        <v>136</v>
      </c>
      <c r="AI6" s="21" t="s">
        <v>137</v>
      </c>
      <c r="AJ6" s="21" t="s">
        <v>138</v>
      </c>
      <c r="AK6" s="21" t="s">
        <v>139</v>
      </c>
      <c r="AL6" s="21" t="s">
        <v>140</v>
      </c>
      <c r="AM6" s="21" t="s">
        <v>141</v>
      </c>
      <c r="AN6" s="21" t="s">
        <v>142</v>
      </c>
      <c r="AO6" s="21" t="s">
        <v>145</v>
      </c>
      <c r="AP6" s="21" t="s">
        <v>146</v>
      </c>
      <c r="AQ6" s="21" t="s">
        <v>147</v>
      </c>
      <c r="AR6" s="21" t="s">
        <v>148</v>
      </c>
      <c r="AS6" s="21" t="s">
        <v>149</v>
      </c>
      <c r="AT6" s="21" t="s">
        <v>150</v>
      </c>
      <c r="AU6" s="21" t="s">
        <v>154</v>
      </c>
      <c r="AV6" s="21" t="s">
        <v>155</v>
      </c>
      <c r="AW6" s="21" t="s">
        <v>156</v>
      </c>
      <c r="AX6" s="21" t="s">
        <v>157</v>
      </c>
      <c r="AZ6" s="21" t="s">
        <v>88</v>
      </c>
      <c r="BA6" s="21" t="s">
        <v>89</v>
      </c>
      <c r="BB6" s="21" t="s">
        <v>90</v>
      </c>
      <c r="BC6" s="21" t="s">
        <v>91</v>
      </c>
      <c r="BD6" s="21" t="s">
        <v>92</v>
      </c>
      <c r="BE6" s="21" t="s">
        <v>93</v>
      </c>
      <c r="BF6" s="21" t="s">
        <v>94</v>
      </c>
      <c r="BG6" s="21" t="s">
        <v>136</v>
      </c>
      <c r="BH6" s="21" t="s">
        <v>137</v>
      </c>
      <c r="BI6" s="21" t="s">
        <v>138</v>
      </c>
      <c r="BJ6" s="21" t="s">
        <v>139</v>
      </c>
      <c r="BK6" s="21" t="s">
        <v>140</v>
      </c>
      <c r="BL6" s="21" t="s">
        <v>141</v>
      </c>
      <c r="BM6" s="21" t="s">
        <v>142</v>
      </c>
      <c r="BN6" s="21" t="s">
        <v>145</v>
      </c>
      <c r="BO6" s="21" t="s">
        <v>146</v>
      </c>
      <c r="BP6" s="21" t="s">
        <v>147</v>
      </c>
      <c r="BQ6" s="21" t="s">
        <v>148</v>
      </c>
      <c r="BR6" s="21" t="s">
        <v>149</v>
      </c>
      <c r="BS6" s="21" t="s">
        <v>150</v>
      </c>
      <c r="BT6" s="21" t="s">
        <v>154</v>
      </c>
      <c r="BU6" s="21" t="s">
        <v>155</v>
      </c>
      <c r="BV6" s="21" t="s">
        <v>156</v>
      </c>
      <c r="BW6" s="21" t="s">
        <v>157</v>
      </c>
    </row>
    <row r="7" spans="1:75" s="21" customFormat="1" ht="30">
      <c r="A7" s="21" t="s">
        <v>83</v>
      </c>
      <c r="B7" s="21" t="s">
        <v>85</v>
      </c>
      <c r="C7" s="21" t="s">
        <v>85</v>
      </c>
      <c r="D7" s="21" t="s">
        <v>86</v>
      </c>
      <c r="E7" s="21" t="s">
        <v>86</v>
      </c>
      <c r="F7" s="21" t="s">
        <v>86</v>
      </c>
      <c r="G7" s="21" t="s">
        <v>87</v>
      </c>
      <c r="H7" s="21" t="s">
        <v>86</v>
      </c>
      <c r="I7" s="21" t="s">
        <v>86</v>
      </c>
      <c r="J7" s="21" t="s">
        <v>85</v>
      </c>
      <c r="K7" s="21" t="s">
        <v>86</v>
      </c>
      <c r="L7" s="21" t="s">
        <v>86</v>
      </c>
      <c r="M7" s="21" t="s">
        <v>134</v>
      </c>
      <c r="N7" s="21" t="s">
        <v>135</v>
      </c>
      <c r="O7" s="21" t="s">
        <v>86</v>
      </c>
      <c r="P7" s="21" t="s">
        <v>143</v>
      </c>
      <c r="Q7" s="21" t="s">
        <v>144</v>
      </c>
      <c r="R7" s="21" t="s">
        <v>85</v>
      </c>
      <c r="S7" s="21" t="s">
        <v>85</v>
      </c>
      <c r="T7" s="21" t="s">
        <v>86</v>
      </c>
      <c r="U7" s="21" t="s">
        <v>85</v>
      </c>
      <c r="V7" s="21" t="s">
        <v>86</v>
      </c>
      <c r="W7" s="21" t="s">
        <v>86</v>
      </c>
      <c r="X7" s="21" t="s">
        <v>152</v>
      </c>
      <c r="Y7" s="21" t="s">
        <v>85</v>
      </c>
      <c r="AA7" s="21" t="s">
        <v>22</v>
      </c>
      <c r="AB7" s="21" t="s">
        <v>21</v>
      </c>
      <c r="AC7" s="21" t="s">
        <v>22</v>
      </c>
      <c r="AD7" s="21" t="s">
        <v>22</v>
      </c>
      <c r="AE7" s="21" t="s">
        <v>22</v>
      </c>
      <c r="AF7" s="21" t="s">
        <v>22</v>
      </c>
      <c r="AG7" s="21" t="s">
        <v>22</v>
      </c>
      <c r="AH7" s="21" t="s">
        <v>22</v>
      </c>
      <c r="AI7" s="21" t="s">
        <v>22</v>
      </c>
      <c r="AJ7" s="21" t="s">
        <v>22</v>
      </c>
      <c r="AK7" s="21" t="s">
        <v>22</v>
      </c>
      <c r="AL7" s="21" t="s">
        <v>134</v>
      </c>
      <c r="AM7" s="21" t="s">
        <v>135</v>
      </c>
      <c r="AN7" s="21" t="s">
        <v>22</v>
      </c>
      <c r="AO7" s="21" t="s">
        <v>21</v>
      </c>
      <c r="AP7" s="21" t="s">
        <v>22</v>
      </c>
      <c r="AQ7" s="21" t="s">
        <v>22</v>
      </c>
      <c r="AR7" s="21" t="s">
        <v>21</v>
      </c>
      <c r="AS7" s="21" t="s">
        <v>22</v>
      </c>
      <c r="AT7" s="21" t="s">
        <v>21</v>
      </c>
      <c r="AU7" s="21" t="s">
        <v>22</v>
      </c>
      <c r="AV7" s="21" t="s">
        <v>22</v>
      </c>
      <c r="AW7" s="21" t="s">
        <v>22</v>
      </c>
      <c r="AX7" s="21" t="s">
        <v>22</v>
      </c>
      <c r="AZ7" s="21" t="s">
        <v>22</v>
      </c>
      <c r="BA7" s="21" t="s">
        <v>21</v>
      </c>
      <c r="BB7" s="21" t="s">
        <v>22</v>
      </c>
      <c r="BC7" s="21" t="s">
        <v>22</v>
      </c>
      <c r="BD7" s="21" t="s">
        <v>22</v>
      </c>
      <c r="BE7" s="21" t="s">
        <v>22</v>
      </c>
      <c r="BF7" s="21" t="s">
        <v>22</v>
      </c>
      <c r="BG7" s="21" t="s">
        <v>22</v>
      </c>
      <c r="BH7" s="21" t="s">
        <v>22</v>
      </c>
      <c r="BI7" s="21" t="s">
        <v>22</v>
      </c>
      <c r="BJ7" s="21" t="s">
        <v>22</v>
      </c>
      <c r="BK7" s="21" t="s">
        <v>134</v>
      </c>
      <c r="BL7" s="21" t="s">
        <v>135</v>
      </c>
      <c r="BM7" s="21" t="s">
        <v>22</v>
      </c>
      <c r="BN7" s="21" t="s">
        <v>21</v>
      </c>
      <c r="BO7" s="21" t="s">
        <v>22</v>
      </c>
      <c r="BP7" s="21" t="s">
        <v>22</v>
      </c>
      <c r="BQ7" s="21" t="s">
        <v>21</v>
      </c>
      <c r="BR7" s="21" t="s">
        <v>22</v>
      </c>
      <c r="BS7" s="21" t="s">
        <v>22</v>
      </c>
      <c r="BT7" s="21" t="s">
        <v>22</v>
      </c>
      <c r="BU7" s="21" t="s">
        <v>22</v>
      </c>
      <c r="BV7" s="21" t="s">
        <v>22</v>
      </c>
      <c r="BW7" s="21" t="s">
        <v>22</v>
      </c>
    </row>
    <row r="8" spans="1:75" s="21" customFormat="1" ht="30">
      <c r="A8" s="21" t="s">
        <v>84</v>
      </c>
      <c r="B8" s="21" t="s">
        <v>61</v>
      </c>
      <c r="C8" s="21" t="s">
        <v>61</v>
      </c>
      <c r="D8" s="21" t="s">
        <v>61</v>
      </c>
      <c r="E8" s="21" t="s">
        <v>61</v>
      </c>
      <c r="F8" s="21" t="s">
        <v>61</v>
      </c>
      <c r="G8" s="21" t="s">
        <v>61</v>
      </c>
      <c r="H8" s="21" t="s">
        <v>61</v>
      </c>
      <c r="I8" s="21" t="s">
        <v>61</v>
      </c>
      <c r="J8" s="21" t="s">
        <v>61</v>
      </c>
      <c r="K8" s="21" t="s">
        <v>61</v>
      </c>
      <c r="L8" s="21" t="s">
        <v>61</v>
      </c>
      <c r="M8" s="21" t="s">
        <v>61</v>
      </c>
      <c r="N8" s="21" t="s">
        <v>62</v>
      </c>
      <c r="O8" s="21" t="s">
        <v>61</v>
      </c>
      <c r="P8" s="21" t="s">
        <v>62</v>
      </c>
      <c r="Q8" s="21" t="s">
        <v>62</v>
      </c>
      <c r="R8" s="21" t="s">
        <v>61</v>
      </c>
      <c r="S8" s="21" t="s">
        <v>61</v>
      </c>
      <c r="T8" s="21" t="s">
        <v>61</v>
      </c>
      <c r="U8" s="21" t="s">
        <v>61</v>
      </c>
      <c r="V8" s="21" t="s">
        <v>61</v>
      </c>
      <c r="W8" s="21" t="s">
        <v>61</v>
      </c>
      <c r="X8" s="21" t="s">
        <v>62</v>
      </c>
      <c r="Y8" s="21" t="s">
        <v>62</v>
      </c>
      <c r="AA8" s="21" t="s">
        <v>61</v>
      </c>
      <c r="AB8" s="21" t="s">
        <v>61</v>
      </c>
      <c r="AC8" s="21" t="s">
        <v>61</v>
      </c>
      <c r="AD8" s="21" t="s">
        <v>61</v>
      </c>
      <c r="AE8" s="21" t="s">
        <v>61</v>
      </c>
      <c r="AF8" s="21" t="s">
        <v>61</v>
      </c>
      <c r="AG8" s="21" t="s">
        <v>61</v>
      </c>
      <c r="AH8" s="21" t="s">
        <v>61</v>
      </c>
      <c r="AI8" s="21" t="s">
        <v>61</v>
      </c>
      <c r="AJ8" s="21" t="s">
        <v>61</v>
      </c>
      <c r="AK8" s="21" t="s">
        <v>61</v>
      </c>
      <c r="AL8" s="21" t="s">
        <v>61</v>
      </c>
      <c r="AM8" s="21" t="s">
        <v>62</v>
      </c>
      <c r="AN8" s="21" t="s">
        <v>61</v>
      </c>
      <c r="AO8" s="21" t="s">
        <v>62</v>
      </c>
      <c r="AP8" s="21" t="s">
        <v>62</v>
      </c>
      <c r="AQ8" s="21" t="s">
        <v>61</v>
      </c>
      <c r="AR8" s="21" t="s">
        <v>61</v>
      </c>
      <c r="AS8" s="21" t="s">
        <v>61</v>
      </c>
      <c r="AT8" s="21" t="s">
        <v>61</v>
      </c>
      <c r="AU8" s="21" t="s">
        <v>61</v>
      </c>
      <c r="AV8" s="21" t="s">
        <v>61</v>
      </c>
      <c r="AW8" s="21" t="s">
        <v>62</v>
      </c>
      <c r="AX8" s="21" t="s">
        <v>62</v>
      </c>
      <c r="AZ8" s="21" t="s">
        <v>16</v>
      </c>
      <c r="BA8" s="21" t="s">
        <v>16</v>
      </c>
      <c r="BB8" s="21" t="s">
        <v>16</v>
      </c>
      <c r="BC8" s="21" t="s">
        <v>16</v>
      </c>
      <c r="BD8" s="21" t="s">
        <v>16</v>
      </c>
      <c r="BE8" s="21" t="s">
        <v>16</v>
      </c>
      <c r="BF8" s="21" t="s">
        <v>16</v>
      </c>
      <c r="BG8" s="21" t="s">
        <v>16</v>
      </c>
      <c r="BH8" s="21" t="s">
        <v>16</v>
      </c>
      <c r="BI8" s="21" t="s">
        <v>16</v>
      </c>
      <c r="BJ8" s="21" t="s">
        <v>16</v>
      </c>
      <c r="BK8" s="21" t="s">
        <v>16</v>
      </c>
      <c r="BL8" s="21" t="s">
        <v>16</v>
      </c>
      <c r="BM8" s="21" t="s">
        <v>16</v>
      </c>
      <c r="BN8" s="21" t="s">
        <v>16</v>
      </c>
      <c r="BO8" s="21" t="s">
        <v>16</v>
      </c>
      <c r="BP8" s="21" t="s">
        <v>16</v>
      </c>
      <c r="BQ8" s="21" t="s">
        <v>16</v>
      </c>
      <c r="BR8" s="21" t="s">
        <v>16</v>
      </c>
      <c r="BS8" s="21" t="s">
        <v>16</v>
      </c>
      <c r="BT8" s="21" t="s">
        <v>16</v>
      </c>
      <c r="BU8" s="21" t="s">
        <v>16</v>
      </c>
      <c r="BV8" s="21" t="s">
        <v>16</v>
      </c>
      <c r="BW8" s="21" t="s">
        <v>16</v>
      </c>
    </row>
    <row r="9" spans="1:75" ht="15">
      <c r="A9" s="12">
        <v>1790</v>
      </c>
      <c r="C9" s="12">
        <v>11</v>
      </c>
      <c r="D9" s="12">
        <v>3.9</v>
      </c>
      <c r="H9" s="12">
        <v>7</v>
      </c>
      <c r="J9" s="12">
        <v>48</v>
      </c>
      <c r="N9" s="12">
        <v>5.52</v>
      </c>
      <c r="R9" s="12">
        <v>28</v>
      </c>
      <c r="S9" s="12">
        <v>23</v>
      </c>
      <c r="U9" s="12">
        <v>62</v>
      </c>
      <c r="Y9" s="24">
        <v>0.8</v>
      </c>
      <c r="AA9" s="24">
        <f>+B9/Notes!C$26</f>
        <v>0</v>
      </c>
      <c r="AB9" s="24">
        <f>+C9/Notes!$C$13</f>
        <v>0.3121541473935129</v>
      </c>
      <c r="AC9" s="24">
        <f>+D9/Notes!$C$11</f>
        <v>8.47641816996305</v>
      </c>
      <c r="AD9" s="24">
        <f>+E9/Notes!$C$11</f>
        <v>0</v>
      </c>
      <c r="AE9" s="24">
        <f>+F9/Notes!$C$11</f>
        <v>0</v>
      </c>
      <c r="AF9" s="24">
        <f>+G9/Notes!$C$11</f>
        <v>0</v>
      </c>
      <c r="AG9" s="24">
        <f>+H9/Notes!$C$11</f>
        <v>15.214083894805476</v>
      </c>
      <c r="AH9" s="24">
        <f>+I9/Notes!$C$11</f>
        <v>0</v>
      </c>
      <c r="AI9" s="24">
        <f>+J9/Notes!C$13</f>
        <v>1.362127188626238</v>
      </c>
      <c r="AJ9" s="24">
        <f>+K9/Notes!$C$11</f>
        <v>0</v>
      </c>
      <c r="AK9" s="24">
        <f>+L9/Notes!$C$11</f>
        <v>0</v>
      </c>
      <c r="AL9" s="24">
        <f>+M9</f>
        <v>0</v>
      </c>
      <c r="AM9" s="24">
        <f>+N9</f>
        <v>5.52</v>
      </c>
      <c r="AN9" s="24">
        <f>+O9/Notes!$C$11</f>
        <v>0</v>
      </c>
      <c r="AO9" s="24">
        <f>+P9/Notes!$C$22</f>
        <v>0</v>
      </c>
      <c r="AP9" s="24">
        <f>+Q9/Notes!$C$21</f>
        <v>0</v>
      </c>
      <c r="AQ9" s="24">
        <f>+R9/Notes!C$28</f>
        <v>0.8721999927171301</v>
      </c>
      <c r="AR9" s="24">
        <f>+S9/Notes!$C$13</f>
        <v>0.6526859445500724</v>
      </c>
      <c r="AS9" s="24">
        <f>+T9/Notes!$C$11</f>
        <v>0</v>
      </c>
      <c r="AT9" s="24">
        <f>+U9/Notes!C$29</f>
        <v>2.4402417271967973</v>
      </c>
      <c r="AU9" s="24">
        <f>+V9/Notes!$C$11</f>
        <v>0</v>
      </c>
      <c r="AV9" s="24">
        <f>+W9/Notes!$C$11</f>
        <v>0</v>
      </c>
      <c r="AW9" s="24">
        <f>+X9/100/Notes!$C$11</f>
        <v>0</v>
      </c>
      <c r="AX9" s="24">
        <f>+Y9/Notes!$C$20</f>
        <v>0.03044812206335475</v>
      </c>
      <c r="AZ9" s="24">
        <f>+AA9/100*Silver!$D156</f>
        <v>0</v>
      </c>
      <c r="BA9" s="24">
        <f>+AB9/100*Silver!$D156</f>
        <v>0.07492897937506456</v>
      </c>
      <c r="BB9" s="24">
        <f>+AC9/100*Silver!$D156</f>
        <v>2.034665781425344</v>
      </c>
      <c r="BC9" s="24">
        <f>+AD9/100*Silver!$D156</f>
        <v>0</v>
      </c>
      <c r="BD9" s="24">
        <f>+AE9/100*Silver!$D156</f>
        <v>0</v>
      </c>
      <c r="BE9" s="24">
        <f>+AF9/100*Silver!$D156</f>
        <v>0</v>
      </c>
      <c r="BF9" s="24">
        <f>+AG9/100*Silver!$D156</f>
        <v>3.651964223071131</v>
      </c>
      <c r="BG9" s="24">
        <f>+AH9/100*Silver!$D156</f>
        <v>0</v>
      </c>
      <c r="BH9" s="24">
        <f>+AI9/100*Silver!$D156</f>
        <v>0.3269628190911908</v>
      </c>
      <c r="BI9" s="24">
        <f>+AJ9/100*Silver!$D156</f>
        <v>0</v>
      </c>
      <c r="BJ9" s="24">
        <f>+AK9/100*Silver!$D156</f>
        <v>0</v>
      </c>
      <c r="BK9" s="24">
        <f>+AL9/100*Silver!$D156</f>
        <v>0</v>
      </c>
      <c r="BL9" s="24">
        <f>+AM9*Silver!$D156</f>
        <v>132.50119199247644</v>
      </c>
      <c r="BM9" s="24">
        <f>+AN9/100*Silver!$D156</f>
        <v>0</v>
      </c>
      <c r="BN9" s="24">
        <f>+AO9*Silver!$D156</f>
        <v>0</v>
      </c>
      <c r="BO9" s="24">
        <f>+AP9*Silver!$D156</f>
        <v>0</v>
      </c>
      <c r="BP9" s="24">
        <f>+AQ9/100*Silver!$D156</f>
        <v>0.20936148313559602</v>
      </c>
      <c r="BQ9" s="24">
        <f>+AR9/100*Silver!$D156</f>
        <v>0.15666968414786228</v>
      </c>
      <c r="BR9" s="24">
        <f>+AS9/100*Silver!$D156</f>
        <v>0</v>
      </c>
      <c r="BS9" s="24">
        <f>+AT9/100*Silver!$D156</f>
        <v>0.5857516985568028</v>
      </c>
      <c r="BT9" s="24">
        <f>+AU9/100*Silver!$D156</f>
        <v>0</v>
      </c>
      <c r="BU9" s="24">
        <f>+AV9/100*Silver!$D156</f>
        <v>0</v>
      </c>
      <c r="BV9" s="24">
        <f>+AW9*Silver!$D156</f>
        <v>0</v>
      </c>
      <c r="BW9" s="24">
        <f>+AX9*Silver!$D156</f>
        <v>0.7308718237911097</v>
      </c>
    </row>
    <row r="10" spans="1:75" ht="15">
      <c r="A10" s="12">
        <v>1791</v>
      </c>
      <c r="C10" s="12">
        <v>11</v>
      </c>
      <c r="D10" s="12">
        <v>3.6</v>
      </c>
      <c r="E10" s="12">
        <v>12</v>
      </c>
      <c r="H10" s="12">
        <v>8</v>
      </c>
      <c r="J10" s="12">
        <v>44</v>
      </c>
      <c r="K10" s="12">
        <v>4</v>
      </c>
      <c r="N10" s="12">
        <v>4.9</v>
      </c>
      <c r="R10" s="12">
        <v>27</v>
      </c>
      <c r="S10" s="12">
        <v>26</v>
      </c>
      <c r="T10" s="24">
        <v>4.2</v>
      </c>
      <c r="U10" s="12">
        <v>54</v>
      </c>
      <c r="W10" s="12">
        <v>4.2</v>
      </c>
      <c r="Y10" s="24">
        <v>7.1</v>
      </c>
      <c r="AA10" s="24">
        <f>+B10/Notes!C$26</f>
        <v>0</v>
      </c>
      <c r="AB10" s="24">
        <f>+C10/Notes!$C$13</f>
        <v>0.3121541473935129</v>
      </c>
      <c r="AC10" s="24">
        <f>+D10/Notes!$C$11</f>
        <v>7.824386003042817</v>
      </c>
      <c r="AD10" s="24">
        <f>+E10/Notes!$C$11</f>
        <v>26.081286676809388</v>
      </c>
      <c r="AE10" s="24">
        <f>+F10/Notes!$C$11</f>
        <v>0</v>
      </c>
      <c r="AF10" s="24">
        <f>+G10/Notes!$C$11</f>
        <v>0</v>
      </c>
      <c r="AG10" s="24">
        <f>+H10/Notes!$C$11</f>
        <v>17.38752445120626</v>
      </c>
      <c r="AH10" s="24">
        <f>+I10/Notes!$C$11</f>
        <v>0</v>
      </c>
      <c r="AI10" s="24">
        <f>+J10/Notes!C$27</f>
        <v>1.3858119751099351</v>
      </c>
      <c r="AJ10" s="24">
        <f>+K10/Notes!$C$11</f>
        <v>8.69376222560313</v>
      </c>
      <c r="AK10" s="24">
        <f>+L10/Notes!$C$11</f>
        <v>0</v>
      </c>
      <c r="AL10" s="24">
        <f aca="true" t="shared" si="0" ref="AL10:AL73">+M10</f>
        <v>0</v>
      </c>
      <c r="AM10" s="24">
        <f aca="true" t="shared" si="1" ref="AM10:AM73">+N10</f>
        <v>4.9</v>
      </c>
      <c r="AN10" s="24">
        <f>+O10/Notes!$C$11</f>
        <v>0</v>
      </c>
      <c r="AO10" s="24">
        <f>+P10/Notes!$C$22</f>
        <v>0</v>
      </c>
      <c r="AP10" s="24">
        <f>+Q10/Notes!$C$21</f>
        <v>0</v>
      </c>
      <c r="AQ10" s="24">
        <f>+R10/Notes!C$28</f>
        <v>0.8410499929772326</v>
      </c>
      <c r="AR10" s="24">
        <f>+S10/Notes!$C$13</f>
        <v>0.7378188938392123</v>
      </c>
      <c r="AS10" s="24">
        <f>+T10/Notes!$C$11</f>
        <v>9.128450336883287</v>
      </c>
      <c r="AT10" s="24">
        <f>+U10/Notes!C$29</f>
        <v>2.1253718269133395</v>
      </c>
      <c r="AU10" s="24">
        <f>+V10/Notes!$C$11</f>
        <v>0</v>
      </c>
      <c r="AV10" s="24">
        <f>+W10/Notes!$C$11</f>
        <v>9.128450336883287</v>
      </c>
      <c r="AW10" s="24">
        <f>+X10/100/Notes!$C$11</f>
        <v>0</v>
      </c>
      <c r="AX10" s="24">
        <f>+Y10/Notes!$C$20</f>
        <v>0.27022708331227335</v>
      </c>
      <c r="AZ10" s="24">
        <f>+AA10/100*Silver!$D157</f>
        <v>0</v>
      </c>
      <c r="BA10" s="24">
        <f>+AB10/100*Silver!$D157</f>
        <v>0.07527897738862907</v>
      </c>
      <c r="BB10" s="24">
        <f>+AC10/100*Silver!$D157</f>
        <v>1.8869260008915927</v>
      </c>
      <c r="BC10" s="24">
        <f>+AD10/100*Silver!$D157</f>
        <v>6.289753336305309</v>
      </c>
      <c r="BD10" s="24">
        <f>+AE10/100*Silver!$D157</f>
        <v>0</v>
      </c>
      <c r="BE10" s="24">
        <f>+AF10/100*Silver!$D157</f>
        <v>0</v>
      </c>
      <c r="BF10" s="24">
        <f>+AG10/100*Silver!$D157</f>
        <v>4.193168890870206</v>
      </c>
      <c r="BG10" s="24">
        <f>+AH10/100*Silver!$D157</f>
        <v>0</v>
      </c>
      <c r="BH10" s="24">
        <f>+AI10/100*Silver!$D157</f>
        <v>0.33420189739679945</v>
      </c>
      <c r="BI10" s="24">
        <f>+AJ10/100*Silver!$D157</f>
        <v>2.096584445435103</v>
      </c>
      <c r="BJ10" s="24">
        <f>+AK10/100*Silver!$D157</f>
        <v>0</v>
      </c>
      <c r="BK10" s="24">
        <f>+AL10/100*Silver!$D157</f>
        <v>0</v>
      </c>
      <c r="BL10" s="24">
        <f>+AM10*Silver!$D157</f>
        <v>118.16821665972464</v>
      </c>
      <c r="BM10" s="24">
        <f>+AN10/100*Silver!$D157</f>
        <v>0</v>
      </c>
      <c r="BN10" s="24">
        <f>+AO10*Silver!$D157</f>
        <v>0</v>
      </c>
      <c r="BO10" s="24">
        <f>+AP10*Silver!$D157</f>
        <v>0</v>
      </c>
      <c r="BP10" s="24">
        <f>+AQ10/100*Silver!$D157</f>
        <v>0.2028273016159051</v>
      </c>
      <c r="BQ10" s="24">
        <f>+AR10/100*Silver!$D157</f>
        <v>0.17793212837312328</v>
      </c>
      <c r="BR10" s="24">
        <f>+AS10/100*Silver!$D157</f>
        <v>2.2014136677068583</v>
      </c>
      <c r="BS10" s="24">
        <f>+AT10/100*Silver!$D157</f>
        <v>0.5125538745411637</v>
      </c>
      <c r="BT10" s="24">
        <f>+AU10/100*Silver!$D157</f>
        <v>0</v>
      </c>
      <c r="BU10" s="24">
        <f>+AV10/100*Silver!$D157</f>
        <v>2.2014136677068583</v>
      </c>
      <c r="BV10" s="24">
        <f>+AW10*Silver!$D157</f>
        <v>0</v>
      </c>
      <c r="BW10" s="24">
        <f>+AX10*Silver!$D157</f>
        <v>6.516786230238812</v>
      </c>
    </row>
    <row r="11" spans="1:75" ht="15">
      <c r="A11" s="12">
        <v>1792</v>
      </c>
      <c r="B11" s="12">
        <v>24</v>
      </c>
      <c r="C11" s="12">
        <v>10</v>
      </c>
      <c r="D11" s="12">
        <v>2.7</v>
      </c>
      <c r="E11" s="12">
        <v>10</v>
      </c>
      <c r="H11" s="12">
        <v>7</v>
      </c>
      <c r="J11" s="12">
        <v>47</v>
      </c>
      <c r="K11" s="12">
        <v>4</v>
      </c>
      <c r="N11" s="12">
        <v>5.22</v>
      </c>
      <c r="R11" s="12">
        <v>26</v>
      </c>
      <c r="S11" s="12">
        <v>21</v>
      </c>
      <c r="T11" s="24">
        <v>4.2</v>
      </c>
      <c r="U11" s="12">
        <v>53</v>
      </c>
      <c r="W11" s="12">
        <v>3.3</v>
      </c>
      <c r="Y11" s="24">
        <v>0.67</v>
      </c>
      <c r="AA11" s="24">
        <f>+B11/Notes!C$26</f>
        <v>0.8822067283848692</v>
      </c>
      <c r="AB11" s="24">
        <f>+C11/Notes!$C$13</f>
        <v>0.28377649763046625</v>
      </c>
      <c r="AC11" s="24">
        <f>+D11/Notes!$C$11</f>
        <v>5.868289502282113</v>
      </c>
      <c r="AD11" s="24">
        <f>+E11/Notes!$C$11</f>
        <v>21.734405564007822</v>
      </c>
      <c r="AE11" s="24">
        <f>+F11/Notes!$C$11</f>
        <v>0</v>
      </c>
      <c r="AF11" s="24">
        <f>+G11/Notes!$C$11</f>
        <v>0</v>
      </c>
      <c r="AG11" s="24">
        <f>+H11/Notes!$C$11</f>
        <v>15.214083894805476</v>
      </c>
      <c r="AH11" s="24">
        <f>+I11/Notes!$C$11</f>
        <v>0</v>
      </c>
      <c r="AI11" s="24">
        <f>+J11/Notes!C$27</f>
        <v>1.4802991552310671</v>
      </c>
      <c r="AJ11" s="24">
        <f>+K11/Notes!$C$11</f>
        <v>8.69376222560313</v>
      </c>
      <c r="AK11" s="24">
        <f>+L11/Notes!$C$11</f>
        <v>0</v>
      </c>
      <c r="AL11" s="24">
        <f t="shared" si="0"/>
        <v>0</v>
      </c>
      <c r="AM11" s="24">
        <f t="shared" si="1"/>
        <v>5.22</v>
      </c>
      <c r="AN11" s="24">
        <f>+O11/Notes!$C$11</f>
        <v>0</v>
      </c>
      <c r="AO11" s="24">
        <f>+P11/Notes!$C$22</f>
        <v>0</v>
      </c>
      <c r="AP11" s="24">
        <f>+Q11/Notes!$C$21</f>
        <v>0</v>
      </c>
      <c r="AQ11" s="24">
        <f>+R11/Notes!C$28</f>
        <v>0.8098999932373352</v>
      </c>
      <c r="AR11" s="24">
        <f>+S11/Notes!$C$13</f>
        <v>0.5959306450239792</v>
      </c>
      <c r="AS11" s="24">
        <f>+T11/Notes!$C$11</f>
        <v>9.128450336883287</v>
      </c>
      <c r="AT11" s="24">
        <f>+U11/Notes!C$29</f>
        <v>2.086013089377907</v>
      </c>
      <c r="AU11" s="24">
        <f>+V11/Notes!$C$11</f>
        <v>0</v>
      </c>
      <c r="AV11" s="24">
        <f>+W11/Notes!$C$11</f>
        <v>7.172353836122581</v>
      </c>
      <c r="AW11" s="24">
        <f>+X11/100/Notes!$C$11</f>
        <v>0</v>
      </c>
      <c r="AX11" s="24">
        <f>+Y11/Notes!$C$20</f>
        <v>0.0255003022280596</v>
      </c>
      <c r="AZ11" s="24">
        <f>+AA11/100*Silver!$D158</f>
        <v>0.21374180518754665</v>
      </c>
      <c r="BA11" s="24">
        <f>+AB11/100*Silver!$D158</f>
        <v>0.06875361400199417</v>
      </c>
      <c r="BB11" s="24">
        <f>+AC11/100*Silver!$D158</f>
        <v>1.4217742295813813</v>
      </c>
      <c r="BC11" s="24">
        <f>+AD11/100*Silver!$D158</f>
        <v>5.265830479931042</v>
      </c>
      <c r="BD11" s="24">
        <f>+AE11/100*Silver!$D158</f>
        <v>0</v>
      </c>
      <c r="BE11" s="24">
        <f>+AF11/100*Silver!$D158</f>
        <v>0</v>
      </c>
      <c r="BF11" s="24">
        <f>+AG11/100*Silver!$D158</f>
        <v>3.6860813359517297</v>
      </c>
      <c r="BG11" s="24">
        <f>+AH11/100*Silver!$D158</f>
        <v>0</v>
      </c>
      <c r="BH11" s="24">
        <f>+AI11/100*Silver!$D158</f>
        <v>0.3586481529515789</v>
      </c>
      <c r="BI11" s="24">
        <f>+AJ11/100*Silver!$D158</f>
        <v>2.106332191972417</v>
      </c>
      <c r="BJ11" s="24">
        <f>+AK11/100*Silver!$D158</f>
        <v>0</v>
      </c>
      <c r="BK11" s="24">
        <f>+AL11/100*Silver!$D158</f>
        <v>0</v>
      </c>
      <c r="BL11" s="24">
        <f>+AM11*Silver!$D158</f>
        <v>126.47060911920943</v>
      </c>
      <c r="BM11" s="24">
        <f>+AN11/100*Silver!$D158</f>
        <v>0</v>
      </c>
      <c r="BN11" s="24">
        <f>+AO11*Silver!$D158</f>
        <v>0</v>
      </c>
      <c r="BO11" s="24">
        <f>+AP11*Silver!$D158</f>
        <v>0</v>
      </c>
      <c r="BP11" s="24">
        <f>+AQ11/100*Silver!$D158</f>
        <v>0.19622326718461566</v>
      </c>
      <c r="BQ11" s="24">
        <f>+AR11/100*Silver!$D158</f>
        <v>0.14438258940418777</v>
      </c>
      <c r="BR11" s="24">
        <f>+AS11/100*Silver!$D158</f>
        <v>2.211648801571038</v>
      </c>
      <c r="BS11" s="24">
        <f>+AT11/100*Silver!$D158</f>
        <v>0.5054010460618157</v>
      </c>
      <c r="BT11" s="24">
        <f>+AU11/100*Silver!$D158</f>
        <v>0</v>
      </c>
      <c r="BU11" s="24">
        <f>+AV11/100*Silver!$D158</f>
        <v>1.737724058377244</v>
      </c>
      <c r="BV11" s="24">
        <f>+AW11*Silver!$D158</f>
        <v>0</v>
      </c>
      <c r="BW11" s="24">
        <f>+AX11*Silver!$D158</f>
        <v>0.6178235163805806</v>
      </c>
    </row>
    <row r="12" spans="1:75" ht="15">
      <c r="A12" s="12">
        <v>1793</v>
      </c>
      <c r="B12" s="12">
        <v>18</v>
      </c>
      <c r="C12" s="12">
        <v>10</v>
      </c>
      <c r="D12" s="12">
        <v>3.5</v>
      </c>
      <c r="E12" s="12">
        <v>10</v>
      </c>
      <c r="H12" s="12">
        <v>7</v>
      </c>
      <c r="J12" s="12">
        <v>52</v>
      </c>
      <c r="K12" s="12">
        <v>4</v>
      </c>
      <c r="M12" s="12">
        <v>9</v>
      </c>
      <c r="N12" s="12">
        <v>4.16</v>
      </c>
      <c r="R12" s="12">
        <v>29</v>
      </c>
      <c r="S12" s="12">
        <v>26</v>
      </c>
      <c r="T12" s="24">
        <v>4.4</v>
      </c>
      <c r="U12" s="12">
        <v>65</v>
      </c>
      <c r="W12" s="12">
        <v>4.2</v>
      </c>
      <c r="Y12" s="24">
        <v>0.7</v>
      </c>
      <c r="AA12" s="24">
        <f>+B12/Notes!C$26</f>
        <v>0.6616550462886519</v>
      </c>
      <c r="AB12" s="24">
        <f>+C12/Notes!$C$13</f>
        <v>0.28377649763046625</v>
      </c>
      <c r="AC12" s="24">
        <f>+D12/Notes!$C$11</f>
        <v>7.607041947402738</v>
      </c>
      <c r="AD12" s="24">
        <f>+E12/Notes!$C$11</f>
        <v>21.734405564007822</v>
      </c>
      <c r="AE12" s="24">
        <f>+F12/Notes!$C$11</f>
        <v>0</v>
      </c>
      <c r="AF12" s="24">
        <f>+G12/Notes!$C$11</f>
        <v>0</v>
      </c>
      <c r="AG12" s="24">
        <f>+H12/Notes!$C$11</f>
        <v>15.214083894805476</v>
      </c>
      <c r="AH12" s="24">
        <f>+I12/Notes!$C$11</f>
        <v>0</v>
      </c>
      <c r="AI12" s="24">
        <f>+J12/Notes!C$27</f>
        <v>1.637777788766287</v>
      </c>
      <c r="AJ12" s="24">
        <f>+K12/Notes!$C$11</f>
        <v>8.69376222560313</v>
      </c>
      <c r="AK12" s="24">
        <f>+L12/Notes!$C$11</f>
        <v>0</v>
      </c>
      <c r="AL12" s="24">
        <f t="shared" si="0"/>
        <v>9</v>
      </c>
      <c r="AM12" s="24">
        <f t="shared" si="1"/>
        <v>4.16</v>
      </c>
      <c r="AN12" s="24">
        <f>+O12/Notes!$C$11</f>
        <v>0</v>
      </c>
      <c r="AO12" s="24">
        <f>+P12/Notes!$C$22</f>
        <v>0</v>
      </c>
      <c r="AP12" s="24">
        <f>+Q12/Notes!$C$21</f>
        <v>0</v>
      </c>
      <c r="AQ12" s="24">
        <f>+R12/Notes!C$28</f>
        <v>0.9033499924570276</v>
      </c>
      <c r="AR12" s="24">
        <f>+S12/Notes!$C$13</f>
        <v>0.7378188938392123</v>
      </c>
      <c r="AS12" s="24">
        <f>+T12/Notes!$C$11</f>
        <v>9.563138448163443</v>
      </c>
      <c r="AT12" s="24">
        <f>+U12/Notes!C$29</f>
        <v>2.558317939803094</v>
      </c>
      <c r="AU12" s="24">
        <f>+V12/Notes!$C$11</f>
        <v>0</v>
      </c>
      <c r="AV12" s="24">
        <f>+W12/Notes!$C$11</f>
        <v>9.128450336883287</v>
      </c>
      <c r="AW12" s="24">
        <f>+X12/100/Notes!$C$11</f>
        <v>0</v>
      </c>
      <c r="AX12" s="24">
        <f>+Y12/Notes!$C$20</f>
        <v>0.0266421068054354</v>
      </c>
      <c r="AZ12" s="24">
        <f>+AA12/100*Silver!$D159</f>
        <v>0.16104822438573316</v>
      </c>
      <c r="BA12" s="24">
        <f>+AB12/100*Silver!$D159</f>
        <v>0.06907179401432555</v>
      </c>
      <c r="BB12" s="24">
        <f>+AC12/100*Silver!$D159</f>
        <v>1.8515699461960147</v>
      </c>
      <c r="BC12" s="24">
        <f>+AD12/100*Silver!$D159</f>
        <v>5.2901998462743265</v>
      </c>
      <c r="BD12" s="24">
        <f>+AE12/100*Silver!$D159</f>
        <v>0</v>
      </c>
      <c r="BE12" s="24">
        <f>+AF12/100*Silver!$D159</f>
        <v>0</v>
      </c>
      <c r="BF12" s="24">
        <f>+AG12/100*Silver!$D159</f>
        <v>3.7031398923920293</v>
      </c>
      <c r="BG12" s="24">
        <f>+AH12/100*Silver!$D159</f>
        <v>0</v>
      </c>
      <c r="BH12" s="24">
        <f>+AI12/100*Silver!$D159</f>
        <v>0.3986385448107579</v>
      </c>
      <c r="BI12" s="24">
        <f>+AJ12/100*Silver!$D159</f>
        <v>2.116079938509731</v>
      </c>
      <c r="BJ12" s="24">
        <f>+AK12/100*Silver!$D159</f>
        <v>0</v>
      </c>
      <c r="BK12" s="24">
        <f>+AL12/100*Silver!$D159</f>
        <v>2.190618854343736</v>
      </c>
      <c r="BL12" s="24">
        <f>+AM12*Silver!$D159</f>
        <v>101.25527148966603</v>
      </c>
      <c r="BM12" s="24">
        <f>+AN12/100*Silver!$D159</f>
        <v>0</v>
      </c>
      <c r="BN12" s="24">
        <f>+AO12*Silver!$D159</f>
        <v>0</v>
      </c>
      <c r="BO12" s="24">
        <f>+AP12*Silver!$D159</f>
        <v>0</v>
      </c>
      <c r="BP12" s="24">
        <f>+AQ12/100*Silver!$D159</f>
        <v>0.21987728061640407</v>
      </c>
      <c r="BQ12" s="24">
        <f>+AR12/100*Silver!$D159</f>
        <v>0.17958666443724644</v>
      </c>
      <c r="BR12" s="24">
        <f>+AS12/100*Silver!$D159</f>
        <v>2.327687932360704</v>
      </c>
      <c r="BS12" s="24">
        <f>+AT12/100*Silver!$D159</f>
        <v>0.622699946037609</v>
      </c>
      <c r="BT12" s="24">
        <f>+AU12/100*Silver!$D159</f>
        <v>0</v>
      </c>
      <c r="BU12" s="24">
        <f>+AV12/100*Silver!$D159</f>
        <v>2.221883935435218</v>
      </c>
      <c r="BV12" s="24">
        <f>+AW12*Silver!$D159</f>
        <v>0</v>
      </c>
      <c r="BW12" s="24">
        <f>+AX12*Silver!$D159</f>
        <v>0.6484744609714039</v>
      </c>
    </row>
    <row r="13" spans="1:75" ht="15">
      <c r="A13" s="12">
        <v>1794</v>
      </c>
      <c r="B13" s="12">
        <v>21</v>
      </c>
      <c r="C13" s="12">
        <v>9</v>
      </c>
      <c r="D13" s="12">
        <v>3.9</v>
      </c>
      <c r="E13" s="12">
        <v>10</v>
      </c>
      <c r="H13" s="12">
        <v>7</v>
      </c>
      <c r="J13" s="12">
        <v>51</v>
      </c>
      <c r="K13" s="12">
        <v>4</v>
      </c>
      <c r="M13" s="12">
        <v>7</v>
      </c>
      <c r="N13" s="12">
        <v>5.33</v>
      </c>
      <c r="R13" s="12">
        <v>29</v>
      </c>
      <c r="S13" s="12">
        <v>24</v>
      </c>
      <c r="T13" s="24">
        <v>5.2</v>
      </c>
      <c r="U13" s="12">
        <v>61</v>
      </c>
      <c r="W13" s="12">
        <v>3.4</v>
      </c>
      <c r="Y13" s="24">
        <v>0.7</v>
      </c>
      <c r="AA13" s="24">
        <f>+B13/Notes!C$26</f>
        <v>0.7719308873367606</v>
      </c>
      <c r="AB13" s="24">
        <f>+C13/Notes!$C$13</f>
        <v>0.2553988478674196</v>
      </c>
      <c r="AC13" s="24">
        <f>+D13/Notes!$C$11</f>
        <v>8.47641816996305</v>
      </c>
      <c r="AD13" s="24">
        <f>+E13/Notes!$C$11</f>
        <v>21.734405564007822</v>
      </c>
      <c r="AE13" s="24">
        <f>+F13/Notes!$C$11</f>
        <v>0</v>
      </c>
      <c r="AF13" s="24">
        <f>+G13/Notes!$C$11</f>
        <v>0</v>
      </c>
      <c r="AG13" s="24">
        <f>+H13/Notes!$C$11</f>
        <v>15.214083894805476</v>
      </c>
      <c r="AH13" s="24">
        <f>+I13/Notes!$C$11</f>
        <v>0</v>
      </c>
      <c r="AI13" s="24">
        <f>+J13/Notes!C$27</f>
        <v>1.606282062059243</v>
      </c>
      <c r="AJ13" s="24">
        <f>+K13/Notes!$C$11</f>
        <v>8.69376222560313</v>
      </c>
      <c r="AK13" s="24">
        <f>+L13/Notes!$C$11</f>
        <v>0</v>
      </c>
      <c r="AL13" s="24">
        <f t="shared" si="0"/>
        <v>7</v>
      </c>
      <c r="AM13" s="24">
        <f t="shared" si="1"/>
        <v>5.33</v>
      </c>
      <c r="AN13" s="24">
        <f>+O13/Notes!$C$11</f>
        <v>0</v>
      </c>
      <c r="AO13" s="24">
        <f>+P13/Notes!$C$22</f>
        <v>0</v>
      </c>
      <c r="AP13" s="24">
        <f>+Q13/Notes!$C$21</f>
        <v>0</v>
      </c>
      <c r="AQ13" s="24">
        <f>+R13/Notes!C$28</f>
        <v>0.9033499924570276</v>
      </c>
      <c r="AR13" s="24">
        <f>+S13/Notes!$C$13</f>
        <v>0.681063594313119</v>
      </c>
      <c r="AS13" s="24">
        <f>+T13/Notes!$C$11</f>
        <v>11.30189089328407</v>
      </c>
      <c r="AT13" s="24">
        <f>+U13/Notes!C$29</f>
        <v>2.400882989661365</v>
      </c>
      <c r="AU13" s="24">
        <f>+V13/Notes!$C$11</f>
        <v>0</v>
      </c>
      <c r="AV13" s="24">
        <f>+W13/Notes!$C$11</f>
        <v>7.38969789176266</v>
      </c>
      <c r="AW13" s="24">
        <f>+X13/100/Notes!$C$11</f>
        <v>0</v>
      </c>
      <c r="AX13" s="24">
        <f>+Y13/Notes!$C$20</f>
        <v>0.0266421068054354</v>
      </c>
      <c r="AZ13" s="24">
        <f>+AA13/100*Silver!$D160</f>
        <v>0.18875511069427403</v>
      </c>
      <c r="BA13" s="24">
        <f>+AB13/100*Silver!$D160</f>
        <v>0.06245097662399123</v>
      </c>
      <c r="BB13" s="24">
        <f>+AC13/100*Silver!$D160</f>
        <v>2.0726819929208684</v>
      </c>
      <c r="BC13" s="24">
        <f>+AD13/100*Silver!$D160</f>
        <v>5.314569212617612</v>
      </c>
      <c r="BD13" s="24">
        <f>+AE13/100*Silver!$D160</f>
        <v>0</v>
      </c>
      <c r="BE13" s="24">
        <f>+AF13/100*Silver!$D160</f>
        <v>0</v>
      </c>
      <c r="BF13" s="24">
        <f>+AG13/100*Silver!$D160</f>
        <v>3.7201984488323285</v>
      </c>
      <c r="BG13" s="24">
        <f>+AH13/100*Silver!$D160</f>
        <v>0</v>
      </c>
      <c r="BH13" s="24">
        <f>+AI13/100*Silver!$D160</f>
        <v>0.39277343788673735</v>
      </c>
      <c r="BI13" s="24">
        <f>+AJ13/100*Silver!$D160</f>
        <v>2.125827685047045</v>
      </c>
      <c r="BJ13" s="24">
        <f>+AK13/100*Silver!$D160</f>
        <v>0</v>
      </c>
      <c r="BK13" s="24">
        <f>+AL13/100*Silver!$D160</f>
        <v>1.7116633063077544</v>
      </c>
      <c r="BL13" s="24">
        <f>+AM13*Silver!$D160</f>
        <v>130.33093460886187</v>
      </c>
      <c r="BM13" s="24">
        <f>+AN13/100*Silver!$D160</f>
        <v>0</v>
      </c>
      <c r="BN13" s="24">
        <f>+AO13*Silver!$D160</f>
        <v>0</v>
      </c>
      <c r="BO13" s="24">
        <f>+AP13*Silver!$D160</f>
        <v>0</v>
      </c>
      <c r="BP13" s="24">
        <f>+AQ13/100*Silver!$D160</f>
        <v>0.220890147834583</v>
      </c>
      <c r="BQ13" s="24">
        <f>+AR13/100*Silver!$D160</f>
        <v>0.16653593766397662</v>
      </c>
      <c r="BR13" s="24">
        <f>+AS13/100*Silver!$D160</f>
        <v>2.7635759905611588</v>
      </c>
      <c r="BS13" s="24">
        <f>+AT13/100*Silver!$D160</f>
        <v>0.5870719023059741</v>
      </c>
      <c r="BT13" s="24">
        <f>+AU13/100*Silver!$D160</f>
        <v>0</v>
      </c>
      <c r="BU13" s="24">
        <f>+AV13/100*Silver!$D160</f>
        <v>1.8069535322899881</v>
      </c>
      <c r="BV13" s="24">
        <f>+AW13*Silver!$D160</f>
        <v>0</v>
      </c>
      <c r="BW13" s="24">
        <f>+AX13*Silver!$D160</f>
        <v>0.6514616660227983</v>
      </c>
    </row>
    <row r="14" spans="1:75" ht="15">
      <c r="A14" s="12">
        <v>1795</v>
      </c>
      <c r="B14" s="12">
        <v>28</v>
      </c>
      <c r="C14" s="12">
        <v>9</v>
      </c>
      <c r="D14" s="12">
        <v>4.8</v>
      </c>
      <c r="E14" s="12">
        <v>12</v>
      </c>
      <c r="H14" s="12">
        <v>8</v>
      </c>
      <c r="J14" s="12">
        <v>53</v>
      </c>
      <c r="K14" s="12">
        <v>4</v>
      </c>
      <c r="M14" s="12">
        <v>8</v>
      </c>
      <c r="N14" s="12">
        <v>4.44</v>
      </c>
      <c r="R14" s="12">
        <v>26</v>
      </c>
      <c r="S14" s="12">
        <v>27</v>
      </c>
      <c r="T14" s="24">
        <v>5</v>
      </c>
      <c r="U14" s="12">
        <v>71</v>
      </c>
      <c r="W14" s="12">
        <v>3.3</v>
      </c>
      <c r="Y14" s="24">
        <v>0.8</v>
      </c>
      <c r="AA14" s="24">
        <f>+B14/Notes!C$26</f>
        <v>1.0292411831156807</v>
      </c>
      <c r="AB14" s="24">
        <f>+C14/Notes!$C$13</f>
        <v>0.2553988478674196</v>
      </c>
      <c r="AC14" s="24">
        <f>+D14/Notes!$C$11</f>
        <v>10.432514670723755</v>
      </c>
      <c r="AD14" s="24">
        <f>+E14/Notes!$C$11</f>
        <v>26.081286676809388</v>
      </c>
      <c r="AE14" s="24">
        <f>+F14/Notes!$C$11</f>
        <v>0</v>
      </c>
      <c r="AF14" s="24">
        <f>+G14/Notes!$C$11</f>
        <v>0</v>
      </c>
      <c r="AG14" s="24">
        <f>+H14/Notes!$C$11</f>
        <v>17.38752445120626</v>
      </c>
      <c r="AH14" s="24">
        <f>+I14/Notes!$C$11</f>
        <v>0</v>
      </c>
      <c r="AI14" s="24">
        <f>+J14/Notes!C$27</f>
        <v>1.669273515473331</v>
      </c>
      <c r="AJ14" s="24">
        <f>+K14/Notes!$C$11</f>
        <v>8.69376222560313</v>
      </c>
      <c r="AK14" s="24">
        <f>+L14/Notes!$C$11</f>
        <v>0</v>
      </c>
      <c r="AL14" s="24">
        <f t="shared" si="0"/>
        <v>8</v>
      </c>
      <c r="AM14" s="24">
        <f t="shared" si="1"/>
        <v>4.44</v>
      </c>
      <c r="AN14" s="24">
        <f>+O14/Notes!$C$11</f>
        <v>0</v>
      </c>
      <c r="AO14" s="24">
        <f>+P14/Notes!$C$22</f>
        <v>0</v>
      </c>
      <c r="AP14" s="24">
        <f>+Q14/Notes!$C$21</f>
        <v>0</v>
      </c>
      <c r="AQ14" s="24">
        <f>+R14/Notes!C$28</f>
        <v>0.8098999932373352</v>
      </c>
      <c r="AR14" s="24">
        <f>+S14/Notes!$C$13</f>
        <v>0.766196543602259</v>
      </c>
      <c r="AS14" s="24">
        <f>+T14/Notes!$C$11</f>
        <v>10.867202782003911</v>
      </c>
      <c r="AT14" s="24">
        <f>+U14/Notes!C$29</f>
        <v>2.7944703650156875</v>
      </c>
      <c r="AU14" s="24">
        <f>+V14/Notes!$C$11</f>
        <v>0</v>
      </c>
      <c r="AV14" s="24">
        <f>+W14/Notes!$C$11</f>
        <v>7.172353836122581</v>
      </c>
      <c r="AW14" s="24">
        <f>+X14/100/Notes!$C$11</f>
        <v>0</v>
      </c>
      <c r="AX14" s="24">
        <f>+Y14/Notes!$C$20</f>
        <v>0.03044812206335475</v>
      </c>
      <c r="AZ14" s="24">
        <f>+AA14/100*Silver!$D161</f>
        <v>0.2528275016958125</v>
      </c>
      <c r="BA14" s="24">
        <f>+AB14/100*Silver!$D161</f>
        <v>0.06273733863508947</v>
      </c>
      <c r="BB14" s="24">
        <f>+AC14/100*Silver!$D161</f>
        <v>2.5626905179012307</v>
      </c>
      <c r="BC14" s="24">
        <f>+AD14/100*Silver!$D161</f>
        <v>6.406726294753077</v>
      </c>
      <c r="BD14" s="24">
        <f>+AE14/100*Silver!$D161</f>
        <v>0</v>
      </c>
      <c r="BE14" s="24">
        <f>+AF14/100*Silver!$D161</f>
        <v>0</v>
      </c>
      <c r="BF14" s="24">
        <f>+AG14/100*Silver!$D161</f>
        <v>4.271150863168718</v>
      </c>
      <c r="BG14" s="24">
        <f>+AH14/100*Silver!$D161</f>
        <v>0</v>
      </c>
      <c r="BH14" s="24">
        <f>+AI14/100*Silver!$D161</f>
        <v>0.41004796493522533</v>
      </c>
      <c r="BI14" s="24">
        <f>+AJ14/100*Silver!$D161</f>
        <v>2.135575431584359</v>
      </c>
      <c r="BJ14" s="24">
        <f>+AK14/100*Silver!$D161</f>
        <v>0</v>
      </c>
      <c r="BK14" s="24">
        <f>+AL14/100*Silver!$D161</f>
        <v>1.9651565121439272</v>
      </c>
      <c r="BL14" s="24">
        <f>+AM14*Silver!$D161</f>
        <v>109.06618642398796</v>
      </c>
      <c r="BM14" s="24">
        <f>+AN14/100*Silver!$D161</f>
        <v>0</v>
      </c>
      <c r="BN14" s="24">
        <f>+AO14*Silver!$D161</f>
        <v>0</v>
      </c>
      <c r="BO14" s="24">
        <f>+AP14*Silver!$D161</f>
        <v>0</v>
      </c>
      <c r="BP14" s="24">
        <f>+AQ14/100*Silver!$D161</f>
        <v>0.19894753073695895</v>
      </c>
      <c r="BQ14" s="24">
        <f>+AR14/100*Silver!$D161</f>
        <v>0.18821201590526843</v>
      </c>
      <c r="BR14" s="24">
        <f>+AS14/100*Silver!$D161</f>
        <v>2.6694692894804484</v>
      </c>
      <c r="BS14" s="24">
        <f>+AT14/100*Silver!$D161</f>
        <v>0.6864464544754744</v>
      </c>
      <c r="BT14" s="24">
        <f>+AU14/100*Silver!$D161</f>
        <v>0</v>
      </c>
      <c r="BU14" s="24">
        <f>+AV14/100*Silver!$D161</f>
        <v>1.761849731057096</v>
      </c>
      <c r="BV14" s="24">
        <f>+AW14*Silver!$D161</f>
        <v>0</v>
      </c>
      <c r="BW14" s="24">
        <f>+AX14*Silver!$D161</f>
        <v>0.7479415669419346</v>
      </c>
    </row>
    <row r="15" spans="1:75" ht="15">
      <c r="A15" s="12">
        <v>1796</v>
      </c>
      <c r="B15" s="12">
        <v>40</v>
      </c>
      <c r="C15" s="12">
        <v>11</v>
      </c>
      <c r="D15" s="12">
        <v>3.8</v>
      </c>
      <c r="E15" s="12">
        <v>11</v>
      </c>
      <c r="H15" s="12">
        <v>8</v>
      </c>
      <c r="J15" s="12">
        <v>62</v>
      </c>
      <c r="M15" s="12">
        <v>10</v>
      </c>
      <c r="N15" s="12">
        <v>5.48</v>
      </c>
      <c r="R15" s="12">
        <v>30</v>
      </c>
      <c r="S15" s="12">
        <v>32</v>
      </c>
      <c r="T15" s="24">
        <v>4.2</v>
      </c>
      <c r="U15" s="12">
        <v>84</v>
      </c>
      <c r="W15" s="12">
        <v>4.8</v>
      </c>
      <c r="Y15" s="24">
        <v>1.06</v>
      </c>
      <c r="AA15" s="24">
        <f>+B15/Notes!C$26</f>
        <v>1.4703445473081154</v>
      </c>
      <c r="AB15" s="24">
        <f>+C15/Notes!$C$13</f>
        <v>0.3121541473935129</v>
      </c>
      <c r="AC15" s="24">
        <f>+D15/Notes!$C$11</f>
        <v>8.259074114322972</v>
      </c>
      <c r="AD15" s="24">
        <f>+E15/Notes!$C$11</f>
        <v>23.907846120408607</v>
      </c>
      <c r="AE15" s="24">
        <f>+F15/Notes!$C$11</f>
        <v>0</v>
      </c>
      <c r="AF15" s="24">
        <f>+G15/Notes!$C$11</f>
        <v>0</v>
      </c>
      <c r="AG15" s="24">
        <f>+H15/Notes!$C$11</f>
        <v>17.38752445120626</v>
      </c>
      <c r="AH15" s="24">
        <f>+I15/Notes!$C$11</f>
        <v>0</v>
      </c>
      <c r="AI15" s="24">
        <f>+J15/Notes!C$27</f>
        <v>1.952735055836727</v>
      </c>
      <c r="AJ15" s="24">
        <f>+K15/Notes!$C$11</f>
        <v>0</v>
      </c>
      <c r="AK15" s="24">
        <f>+L15/Notes!$C$11</f>
        <v>0</v>
      </c>
      <c r="AL15" s="24">
        <f t="shared" si="0"/>
        <v>10</v>
      </c>
      <c r="AM15" s="24">
        <f t="shared" si="1"/>
        <v>5.48</v>
      </c>
      <c r="AN15" s="24">
        <f>+O15/Notes!$C$11</f>
        <v>0</v>
      </c>
      <c r="AO15" s="24">
        <f>+P15/Notes!$C$22</f>
        <v>0</v>
      </c>
      <c r="AP15" s="24">
        <f>+Q15/Notes!$C$21</f>
        <v>0</v>
      </c>
      <c r="AQ15" s="24">
        <f>+R15/Notes!C$28</f>
        <v>0.9344999921969251</v>
      </c>
      <c r="AR15" s="24">
        <f>+S15/Notes!$C$13</f>
        <v>0.9080847924174921</v>
      </c>
      <c r="AS15" s="24">
        <f>+T15/Notes!$C$11</f>
        <v>9.128450336883287</v>
      </c>
      <c r="AT15" s="24">
        <f>+U15/Notes!C$29</f>
        <v>3.3061339529763063</v>
      </c>
      <c r="AU15" s="24">
        <f>+V15/Notes!$C$11</f>
        <v>0</v>
      </c>
      <c r="AV15" s="24">
        <f>+W15/Notes!$C$11</f>
        <v>10.432514670723755</v>
      </c>
      <c r="AW15" s="24">
        <f>+X15/100/Notes!$C$11</f>
        <v>0</v>
      </c>
      <c r="AX15" s="24">
        <f>+Y15/Notes!$C$20</f>
        <v>0.04034376173394504</v>
      </c>
      <c r="AZ15" s="24">
        <f>+AA15/100*Silver!$D162</f>
        <v>0.3628307463798947</v>
      </c>
      <c r="BA15" s="24">
        <f>+AB15/100*Silver!$D162</f>
        <v>0.07702896745645166</v>
      </c>
      <c r="BB15" s="24">
        <f>+AC15/100*Silver!$D162</f>
        <v>2.0380570192155893</v>
      </c>
      <c r="BC15" s="24">
        <f>+AD15/100*Silver!$D162</f>
        <v>5.8996387398346</v>
      </c>
      <c r="BD15" s="24">
        <f>+AE15/100*Silver!$D162</f>
        <v>0</v>
      </c>
      <c r="BE15" s="24">
        <f>+AF15/100*Silver!$D162</f>
        <v>0</v>
      </c>
      <c r="BF15" s="24">
        <f>+AG15/100*Silver!$D162</f>
        <v>4.290646356243346</v>
      </c>
      <c r="BG15" s="24">
        <f>+AH15/100*Silver!$D162</f>
        <v>0</v>
      </c>
      <c r="BH15" s="24">
        <f>+AI15/100*Silver!$D162</f>
        <v>0.4818682254363841</v>
      </c>
      <c r="BI15" s="24">
        <f>+AJ15/100*Silver!$D162</f>
        <v>0</v>
      </c>
      <c r="BJ15" s="24">
        <f>+AK15/100*Silver!$D162</f>
        <v>0</v>
      </c>
      <c r="BK15" s="24">
        <f>+AL15/100*Silver!$D162</f>
        <v>2.4676579856344545</v>
      </c>
      <c r="BL15" s="24">
        <f>+AM15*Silver!$D162</f>
        <v>135.2276576127681</v>
      </c>
      <c r="BM15" s="24">
        <f>+AN15/100*Silver!$D162</f>
        <v>0</v>
      </c>
      <c r="BN15" s="24">
        <f>+AO15*Silver!$D162</f>
        <v>0</v>
      </c>
      <c r="BO15" s="24">
        <f>+AP15*Silver!$D162</f>
        <v>0</v>
      </c>
      <c r="BP15" s="24">
        <f>+AQ15/100*Silver!$D162</f>
        <v>0.23060263683200774</v>
      </c>
      <c r="BQ15" s="24">
        <f>+AR15/100*Silver!$D162</f>
        <v>0.22408426896422298</v>
      </c>
      <c r="BR15" s="24">
        <f>+AS15/100*Silver!$D162</f>
        <v>2.2525893370277568</v>
      </c>
      <c r="BS15" s="24">
        <f>+AT15/100*Silver!$D162</f>
        <v>0.8158407850639187</v>
      </c>
      <c r="BT15" s="24">
        <f>+AU15/100*Silver!$D162</f>
        <v>0</v>
      </c>
      <c r="BU15" s="24">
        <f>+AV15/100*Silver!$D162</f>
        <v>2.5743878137460072</v>
      </c>
      <c r="BV15" s="24">
        <f>+AW15*Silver!$D162</f>
        <v>0</v>
      </c>
      <c r="BW15" s="24">
        <f>+AX15*Silver!$D162</f>
        <v>0.995546058133032</v>
      </c>
    </row>
    <row r="16" spans="1:75" ht="15">
      <c r="A16" s="12">
        <v>1797</v>
      </c>
      <c r="B16" s="12">
        <v>13</v>
      </c>
      <c r="C16" s="12">
        <v>10</v>
      </c>
      <c r="D16" s="12">
        <v>5.1</v>
      </c>
      <c r="E16" s="12">
        <v>13</v>
      </c>
      <c r="H16" s="12">
        <v>7</v>
      </c>
      <c r="J16" s="12">
        <v>71</v>
      </c>
      <c r="M16" s="12">
        <v>11</v>
      </c>
      <c r="N16" s="12">
        <v>5.44</v>
      </c>
      <c r="R16" s="12">
        <v>33</v>
      </c>
      <c r="S16" s="12">
        <v>30</v>
      </c>
      <c r="T16" s="24"/>
      <c r="U16" s="12">
        <v>72</v>
      </c>
      <c r="W16" s="12">
        <v>3.8</v>
      </c>
      <c r="Y16" s="24">
        <v>1.06</v>
      </c>
      <c r="AA16" s="24">
        <f>+B16/Notes!C$26</f>
        <v>0.4778619778751375</v>
      </c>
      <c r="AB16" s="24">
        <f>+C16/Notes!$C$13</f>
        <v>0.28377649763046625</v>
      </c>
      <c r="AC16" s="24">
        <f>+D16/Notes!$C$11</f>
        <v>11.08454683764399</v>
      </c>
      <c r="AD16" s="24">
        <f>+E16/Notes!$C$11</f>
        <v>28.254727233210172</v>
      </c>
      <c r="AE16" s="24">
        <f>+F16/Notes!$C$11</f>
        <v>0</v>
      </c>
      <c r="AF16" s="24">
        <f>+G16/Notes!$C$11</f>
        <v>0</v>
      </c>
      <c r="AG16" s="24">
        <f>+H16/Notes!$C$11</f>
        <v>15.214083894805476</v>
      </c>
      <c r="AH16" s="24">
        <f>+I16/Notes!$C$11</f>
        <v>0</v>
      </c>
      <c r="AI16" s="24">
        <f>+J16/Notes!C$27</f>
        <v>2.2361965962001227</v>
      </c>
      <c r="AJ16" s="24">
        <f>+K16/Notes!$C$11</f>
        <v>0</v>
      </c>
      <c r="AK16" s="24">
        <f>+L16/Notes!$C$11</f>
        <v>0</v>
      </c>
      <c r="AL16" s="24">
        <f t="shared" si="0"/>
        <v>11</v>
      </c>
      <c r="AM16" s="24">
        <f t="shared" si="1"/>
        <v>5.44</v>
      </c>
      <c r="AN16" s="24">
        <f>+O16/Notes!$C$11</f>
        <v>0</v>
      </c>
      <c r="AO16" s="24">
        <f>+P16/Notes!$C$22</f>
        <v>0</v>
      </c>
      <c r="AP16" s="24">
        <f>+Q16/Notes!$C$21</f>
        <v>0</v>
      </c>
      <c r="AQ16" s="24">
        <f>+R16/Notes!C$28</f>
        <v>1.0279499914166177</v>
      </c>
      <c r="AR16" s="24">
        <f>+S16/Notes!$C$13</f>
        <v>0.8513294928913988</v>
      </c>
      <c r="AS16" s="24">
        <f>+T16/Notes!$C$11</f>
        <v>0</v>
      </c>
      <c r="AT16" s="24">
        <f>+U16/Notes!C$29</f>
        <v>2.8338291025511193</v>
      </c>
      <c r="AU16" s="24">
        <f>+V16/Notes!$C$11</f>
        <v>0</v>
      </c>
      <c r="AV16" s="24">
        <f>+W16/Notes!$C$11</f>
        <v>8.259074114322972</v>
      </c>
      <c r="AW16" s="24">
        <f>+X16/100/Notes!$C$11</f>
        <v>0</v>
      </c>
      <c r="AX16" s="24">
        <f>+Y16/Notes!$C$20</f>
        <v>0.04034376173394504</v>
      </c>
      <c r="AZ16" s="24">
        <f>+AA16/100*Silver!$D163</f>
        <v>0.11845578793101864</v>
      </c>
      <c r="BA16" s="24">
        <f>+AB16/100*Silver!$D163</f>
        <v>0.07034451406365107</v>
      </c>
      <c r="BB16" s="24">
        <f>+AC16/100*Silver!$D163</f>
        <v>2.747715428940208</v>
      </c>
      <c r="BC16" s="24">
        <f>+AD16/100*Silver!$D163</f>
        <v>7.003980505141707</v>
      </c>
      <c r="BD16" s="24">
        <f>+AE16/100*Silver!$D163</f>
        <v>0</v>
      </c>
      <c r="BE16" s="24">
        <f>+AF16/100*Silver!$D163</f>
        <v>0</v>
      </c>
      <c r="BF16" s="24">
        <f>+AG16/100*Silver!$D163</f>
        <v>3.771374118153227</v>
      </c>
      <c r="BG16" s="24">
        <f>+AH16/100*Silver!$D163</f>
        <v>0</v>
      </c>
      <c r="BH16" s="24">
        <f>+AI16/100*Silver!$D163</f>
        <v>0.5543241396802692</v>
      </c>
      <c r="BI16" s="24">
        <f>+AJ16/100*Silver!$D163</f>
        <v>0</v>
      </c>
      <c r="BJ16" s="24">
        <f>+AK16/100*Silver!$D163</f>
        <v>0</v>
      </c>
      <c r="BK16" s="24">
        <f>+AL16/100*Silver!$D163</f>
        <v>2.7267573641978995</v>
      </c>
      <c r="BL16" s="24">
        <f>+AM16*Silver!$D163</f>
        <v>134.8505460112416</v>
      </c>
      <c r="BM16" s="24">
        <f>+AN16/100*Silver!$D163</f>
        <v>0</v>
      </c>
      <c r="BN16" s="24">
        <f>+AO16*Silver!$D163</f>
        <v>0</v>
      </c>
      <c r="BO16" s="24">
        <f>+AP16*Silver!$D163</f>
        <v>0</v>
      </c>
      <c r="BP16" s="24">
        <f>+AQ16/100*Silver!$D163</f>
        <v>0.25481547355658457</v>
      </c>
      <c r="BQ16" s="24">
        <f>+AR16/100*Silver!$D163</f>
        <v>0.21103354219095322</v>
      </c>
      <c r="BR16" s="24">
        <f>+AS16/100*Silver!$D163</f>
        <v>0</v>
      </c>
      <c r="BS16" s="24">
        <f>+AT16/100*Silver!$D163</f>
        <v>0.7024694885690536</v>
      </c>
      <c r="BT16" s="24">
        <f>+AU16/100*Silver!$D163</f>
        <v>0</v>
      </c>
      <c r="BU16" s="24">
        <f>+AV16/100*Silver!$D163</f>
        <v>2.0473173784260372</v>
      </c>
      <c r="BV16" s="24">
        <f>+AW16*Silver!$D163</f>
        <v>0</v>
      </c>
      <c r="BW16" s="24">
        <f>+AX16*Silver!$D163</f>
        <v>1.0000695400680006</v>
      </c>
    </row>
    <row r="17" spans="1:75" ht="15">
      <c r="A17" s="12">
        <v>1798</v>
      </c>
      <c r="B17" s="12">
        <v>19</v>
      </c>
      <c r="C17" s="12">
        <v>11</v>
      </c>
      <c r="D17" s="12">
        <v>3.4</v>
      </c>
      <c r="E17" s="12">
        <v>12</v>
      </c>
      <c r="H17" s="12">
        <v>8</v>
      </c>
      <c r="J17" s="12">
        <v>65</v>
      </c>
      <c r="M17" s="12">
        <v>11</v>
      </c>
      <c r="N17" s="12">
        <v>5.86</v>
      </c>
      <c r="R17" s="12">
        <v>31</v>
      </c>
      <c r="S17" s="12">
        <v>30</v>
      </c>
      <c r="T17" s="24">
        <v>5.3</v>
      </c>
      <c r="U17" s="12">
        <v>76</v>
      </c>
      <c r="W17" s="12">
        <v>4.2</v>
      </c>
      <c r="Y17" s="24">
        <v>1.08</v>
      </c>
      <c r="AA17" s="24">
        <f>+B17/Notes!C$26</f>
        <v>0.6984136599713548</v>
      </c>
      <c r="AB17" s="24">
        <f>+C17/Notes!$C$13</f>
        <v>0.3121541473935129</v>
      </c>
      <c r="AC17" s="24">
        <f>+D17/Notes!$C$11</f>
        <v>7.38969789176266</v>
      </c>
      <c r="AD17" s="24">
        <f>+E17/Notes!$C$11</f>
        <v>26.081286676809388</v>
      </c>
      <c r="AE17" s="24">
        <f>+F17/Notes!$C$11</f>
        <v>0</v>
      </c>
      <c r="AF17" s="24">
        <f>+G17/Notes!$C$11</f>
        <v>0</v>
      </c>
      <c r="AG17" s="24">
        <f>+H17/Notes!$C$11</f>
        <v>17.38752445120626</v>
      </c>
      <c r="AH17" s="24">
        <f>+I17/Notes!$C$11</f>
        <v>0</v>
      </c>
      <c r="AI17" s="24">
        <f>+J17/Notes!C$27</f>
        <v>2.0472222359578587</v>
      </c>
      <c r="AJ17" s="24">
        <f>+K17/Notes!$C$11</f>
        <v>0</v>
      </c>
      <c r="AK17" s="24">
        <f>+L17/Notes!$C$11</f>
        <v>0</v>
      </c>
      <c r="AL17" s="24">
        <f t="shared" si="0"/>
        <v>11</v>
      </c>
      <c r="AM17" s="24">
        <f t="shared" si="1"/>
        <v>5.86</v>
      </c>
      <c r="AN17" s="24">
        <f>+O17/Notes!$C$11</f>
        <v>0</v>
      </c>
      <c r="AO17" s="24">
        <f>+P17/Notes!$C$22</f>
        <v>0</v>
      </c>
      <c r="AP17" s="24">
        <f>+Q17/Notes!$C$21</f>
        <v>0</v>
      </c>
      <c r="AQ17" s="24">
        <f>+R17/Notes!C$28</f>
        <v>0.9656499919368227</v>
      </c>
      <c r="AR17" s="24">
        <f>+S17/Notes!$C$13</f>
        <v>0.8513294928913988</v>
      </c>
      <c r="AS17" s="24">
        <f>+T17/Notes!$C$11</f>
        <v>11.519234948924145</v>
      </c>
      <c r="AT17" s="24">
        <f>+U17/Notes!C$29</f>
        <v>2.9912640526928485</v>
      </c>
      <c r="AU17" s="24">
        <f>+V17/Notes!$C$11</f>
        <v>0</v>
      </c>
      <c r="AV17" s="24">
        <f>+W17/Notes!$C$11</f>
        <v>9.128450336883287</v>
      </c>
      <c r="AW17" s="24">
        <f>+X17/100/Notes!$C$11</f>
        <v>0</v>
      </c>
      <c r="AX17" s="24">
        <f>+Y17/Notes!$C$20</f>
        <v>0.041104964785528914</v>
      </c>
      <c r="AZ17" s="24">
        <f>+AA17/100*Silver!$D164</f>
        <v>0.17391077557560444</v>
      </c>
      <c r="BA17" s="24">
        <f>+AB17/100*Silver!$D164</f>
        <v>0.07772896348358069</v>
      </c>
      <c r="BB17" s="24">
        <f>+AC17/100*Silver!$D164</f>
        <v>1.8400958705168557</v>
      </c>
      <c r="BC17" s="24">
        <f>+AD17/100*Silver!$D164</f>
        <v>6.494456013588903</v>
      </c>
      <c r="BD17" s="24">
        <f>+AE17/100*Silver!$D164</f>
        <v>0</v>
      </c>
      <c r="BE17" s="24">
        <f>+AF17/100*Silver!$D164</f>
        <v>0</v>
      </c>
      <c r="BF17" s="24">
        <f>+AG17/100*Silver!$D164</f>
        <v>4.329637342392602</v>
      </c>
      <c r="BG17" s="24">
        <f>+AH17/100*Silver!$D164</f>
        <v>0</v>
      </c>
      <c r="BH17" s="24">
        <f>+AI17/100*Silver!$D164</f>
        <v>0.5097752624793406</v>
      </c>
      <c r="BI17" s="24">
        <f>+AJ17/100*Silver!$D164</f>
        <v>0</v>
      </c>
      <c r="BJ17" s="24">
        <f>+AK17/100*Silver!$D164</f>
        <v>0</v>
      </c>
      <c r="BK17" s="24">
        <f>+AL17/100*Silver!$D164</f>
        <v>2.7390909441978994</v>
      </c>
      <c r="BL17" s="24">
        <f>+AM17*Silver!$D164</f>
        <v>145.91884484545176</v>
      </c>
      <c r="BM17" s="24">
        <f>+AN17/100*Silver!$D164</f>
        <v>0</v>
      </c>
      <c r="BN17" s="24">
        <f>+AO17*Silver!$D164</f>
        <v>0</v>
      </c>
      <c r="BO17" s="24">
        <f>+AP17*Silver!$D164</f>
        <v>0</v>
      </c>
      <c r="BP17" s="24">
        <f>+AQ17/100*Silver!$D164</f>
        <v>0.2404548316526296</v>
      </c>
      <c r="BQ17" s="24">
        <f>+AR17/100*Silver!$D164</f>
        <v>0.21198808222794732</v>
      </c>
      <c r="BR17" s="24">
        <f>+AS17/100*Silver!$D164</f>
        <v>2.8683847393350983</v>
      </c>
      <c r="BS17" s="24">
        <f>+AT17/100*Silver!$D164</f>
        <v>0.7448494798577899</v>
      </c>
      <c r="BT17" s="24">
        <f>+AU17/100*Silver!$D164</f>
        <v>0</v>
      </c>
      <c r="BU17" s="24">
        <f>+AV17/100*Silver!$D164</f>
        <v>2.2730596047561162</v>
      </c>
      <c r="BV17" s="24">
        <f>+AW17*Silver!$D164</f>
        <v>0</v>
      </c>
      <c r="BW17" s="24">
        <f>+AX17*Silver!$D164</f>
        <v>1.0235476073237801</v>
      </c>
    </row>
    <row r="18" spans="1:75" ht="15">
      <c r="A18" s="12">
        <v>1799</v>
      </c>
      <c r="B18" s="12">
        <v>14</v>
      </c>
      <c r="C18" s="12">
        <v>12</v>
      </c>
      <c r="D18" s="12">
        <v>3.8</v>
      </c>
      <c r="E18" s="12">
        <v>12</v>
      </c>
      <c r="H18" s="12">
        <v>8</v>
      </c>
      <c r="J18" s="12">
        <v>52</v>
      </c>
      <c r="K18" s="12">
        <v>4</v>
      </c>
      <c r="M18" s="12">
        <v>11</v>
      </c>
      <c r="N18" s="12">
        <v>6.81</v>
      </c>
      <c r="R18" s="12">
        <v>27</v>
      </c>
      <c r="S18" s="12">
        <v>31</v>
      </c>
      <c r="T18" s="24"/>
      <c r="U18" s="12">
        <v>72</v>
      </c>
      <c r="W18" s="12">
        <v>4.8</v>
      </c>
      <c r="Y18" s="24">
        <v>0.84</v>
      </c>
      <c r="AA18" s="24">
        <f>+B18/Notes!C$26</f>
        <v>0.5146205915578403</v>
      </c>
      <c r="AB18" s="24">
        <f>+C18/Notes!$C$13</f>
        <v>0.3405317971565595</v>
      </c>
      <c r="AC18" s="24">
        <f>+D18/Notes!$C$11</f>
        <v>8.259074114322972</v>
      </c>
      <c r="AD18" s="24">
        <f>+E18/Notes!$C$11</f>
        <v>26.081286676809388</v>
      </c>
      <c r="AE18" s="24">
        <f>+F18/Notes!$C$11</f>
        <v>0</v>
      </c>
      <c r="AF18" s="24">
        <f>+G18/Notes!$C$11</f>
        <v>0</v>
      </c>
      <c r="AG18" s="24">
        <f>+H18/Notes!$C$11</f>
        <v>17.38752445120626</v>
      </c>
      <c r="AH18" s="24">
        <f>+I18/Notes!$C$11</f>
        <v>0</v>
      </c>
      <c r="AI18" s="24">
        <f>+J18/Notes!C$27</f>
        <v>1.637777788766287</v>
      </c>
      <c r="AJ18" s="24">
        <f>+K18/Notes!$C$11</f>
        <v>8.69376222560313</v>
      </c>
      <c r="AK18" s="24">
        <f>+L18/Notes!$C$11</f>
        <v>0</v>
      </c>
      <c r="AL18" s="24">
        <f t="shared" si="0"/>
        <v>11</v>
      </c>
      <c r="AM18" s="24">
        <f t="shared" si="1"/>
        <v>6.81</v>
      </c>
      <c r="AN18" s="24">
        <f>+O18/Notes!$C$11</f>
        <v>0</v>
      </c>
      <c r="AO18" s="24">
        <f>+P18/Notes!$C$22</f>
        <v>0</v>
      </c>
      <c r="AP18" s="24">
        <f>+Q18/Notes!$C$21</f>
        <v>0</v>
      </c>
      <c r="AQ18" s="24">
        <f>+R18/Notes!C$28</f>
        <v>0.8410499929772326</v>
      </c>
      <c r="AR18" s="24">
        <f>+S18/Notes!$C$13</f>
        <v>0.8797071426544454</v>
      </c>
      <c r="AS18" s="24">
        <f>+T18/Notes!$C$11</f>
        <v>0</v>
      </c>
      <c r="AT18" s="24">
        <f>+U18/Notes!C$29</f>
        <v>2.8338291025511193</v>
      </c>
      <c r="AU18" s="24">
        <f>+V18/Notes!$C$11</f>
        <v>0</v>
      </c>
      <c r="AV18" s="24">
        <f>+W18/Notes!$C$11</f>
        <v>10.432514670723755</v>
      </c>
      <c r="AW18" s="24">
        <f>+X18/100/Notes!$C$11</f>
        <v>0</v>
      </c>
      <c r="AX18" s="24">
        <f>+Y18/Notes!$C$20</f>
        <v>0.03197052816652248</v>
      </c>
      <c r="AZ18" s="24">
        <f>+AA18/100*Silver!$D165</f>
        <v>0.12872179238813386</v>
      </c>
      <c r="BA18" s="24">
        <f>+AB18/100*Silver!$D165</f>
        <v>0.08517704890597658</v>
      </c>
      <c r="BB18" s="24">
        <f>+AC18/100*Silver!$D165</f>
        <v>2.065838096846934</v>
      </c>
      <c r="BC18" s="24">
        <f>+AD18/100*Silver!$D165</f>
        <v>6.523699253200845</v>
      </c>
      <c r="BD18" s="24">
        <f>+AE18/100*Silver!$D165</f>
        <v>0</v>
      </c>
      <c r="BE18" s="24">
        <f>+AF18/100*Silver!$D165</f>
        <v>0</v>
      </c>
      <c r="BF18" s="24">
        <f>+AG18/100*Silver!$D165</f>
        <v>4.34913283546723</v>
      </c>
      <c r="BG18" s="24">
        <f>+AH18/100*Silver!$D165</f>
        <v>0</v>
      </c>
      <c r="BH18" s="24">
        <f>+AI18/100*Silver!$D165</f>
        <v>0.40965654301801535</v>
      </c>
      <c r="BI18" s="24">
        <f>+AJ18/100*Silver!$D165</f>
        <v>2.174566417733615</v>
      </c>
      <c r="BJ18" s="24">
        <f>+AK18/100*Silver!$D165</f>
        <v>0</v>
      </c>
      <c r="BK18" s="24">
        <f>+AL18/100*Silver!$D165</f>
        <v>2.7514245241978994</v>
      </c>
      <c r="BL18" s="24">
        <f>+AM18*Silver!$D165</f>
        <v>170.33819099806996</v>
      </c>
      <c r="BM18" s="24">
        <f>+AN18/100*Silver!$D165</f>
        <v>0</v>
      </c>
      <c r="BN18" s="24">
        <f>+AO18*Silver!$D165</f>
        <v>0</v>
      </c>
      <c r="BO18" s="24">
        <f>+AP18*Silver!$D165</f>
        <v>0</v>
      </c>
      <c r="BP18" s="24">
        <f>+AQ18/100*Silver!$D165</f>
        <v>0.21037141606854806</v>
      </c>
      <c r="BQ18" s="24">
        <f>+AR18/100*Silver!$D165</f>
        <v>0.22004070967377284</v>
      </c>
      <c r="BR18" s="24">
        <f>+AS18/100*Silver!$D165</f>
        <v>0</v>
      </c>
      <c r="BS18" s="24">
        <f>+AT18/100*Silver!$D165</f>
        <v>0.7088242627404431</v>
      </c>
      <c r="BT18" s="24">
        <f>+AU18/100*Silver!$D165</f>
        <v>0</v>
      </c>
      <c r="BU18" s="24">
        <f>+AV18/100*Silver!$D165</f>
        <v>2.6094797012803377</v>
      </c>
      <c r="BV18" s="24">
        <f>+AW18*Silver!$D165</f>
        <v>0</v>
      </c>
      <c r="BW18" s="24">
        <f>+AX18*Silver!$D165</f>
        <v>0.7996772295357242</v>
      </c>
    </row>
    <row r="19" spans="1:75" ht="15">
      <c r="A19" s="12">
        <v>1800</v>
      </c>
      <c r="C19" s="12">
        <v>13</v>
      </c>
      <c r="D19" s="12">
        <v>4.4</v>
      </c>
      <c r="E19" s="12">
        <v>14</v>
      </c>
      <c r="H19" s="12">
        <v>9</v>
      </c>
      <c r="J19" s="12">
        <v>66</v>
      </c>
      <c r="K19" s="12">
        <v>4</v>
      </c>
      <c r="N19" s="12">
        <v>6.28</v>
      </c>
      <c r="O19" s="12">
        <v>13</v>
      </c>
      <c r="R19" s="12">
        <v>50</v>
      </c>
      <c r="S19" s="12">
        <v>32</v>
      </c>
      <c r="T19" s="24"/>
      <c r="U19" s="12">
        <v>72</v>
      </c>
      <c r="W19" s="12">
        <v>4.7</v>
      </c>
      <c r="Y19" s="24">
        <v>1.14</v>
      </c>
      <c r="AA19" s="24">
        <f>+B19/Notes!C$26</f>
        <v>0</v>
      </c>
      <c r="AB19" s="24">
        <f>+C19/Notes!$C$13</f>
        <v>0.36890944691960614</v>
      </c>
      <c r="AC19" s="24">
        <f>+D19/Notes!$C$11</f>
        <v>9.563138448163443</v>
      </c>
      <c r="AD19" s="24">
        <f>+E19/Notes!$C$11</f>
        <v>30.428167789610953</v>
      </c>
      <c r="AE19" s="24">
        <f>+F19/Notes!$C$11</f>
        <v>0</v>
      </c>
      <c r="AF19" s="24">
        <f>+G19/Notes!$C$11</f>
        <v>0</v>
      </c>
      <c r="AG19" s="24">
        <f>+H19/Notes!$C$11</f>
        <v>19.56096500760704</v>
      </c>
      <c r="AH19" s="24">
        <f>+I19/Notes!$C$11</f>
        <v>0</v>
      </c>
      <c r="AI19" s="24">
        <f>+J19/Notes!C$27</f>
        <v>2.0787179626649026</v>
      </c>
      <c r="AJ19" s="24">
        <f>+K19/Notes!$C$11</f>
        <v>8.69376222560313</v>
      </c>
      <c r="AK19" s="24">
        <f>+L19/Notes!$C$11</f>
        <v>0</v>
      </c>
      <c r="AL19" s="24">
        <f t="shared" si="0"/>
        <v>0</v>
      </c>
      <c r="AM19" s="24">
        <f t="shared" si="1"/>
        <v>6.28</v>
      </c>
      <c r="AN19" s="24">
        <f>+O19/Notes!$C$11</f>
        <v>28.254727233210172</v>
      </c>
      <c r="AO19" s="24">
        <f>+P19/Notes!$C$22</f>
        <v>0</v>
      </c>
      <c r="AP19" s="24">
        <f>+Q19/Notes!$C$21</f>
        <v>0</v>
      </c>
      <c r="AQ19" s="24">
        <f>+R19/Notes!C$28</f>
        <v>1.5574999869948754</v>
      </c>
      <c r="AR19" s="24">
        <f>+S19/Notes!$C$13</f>
        <v>0.9080847924174921</v>
      </c>
      <c r="AS19" s="24">
        <f>+T19/Notes!$C$11</f>
        <v>0</v>
      </c>
      <c r="AT19" s="24">
        <f>+U19/Notes!C$29</f>
        <v>2.8338291025511193</v>
      </c>
      <c r="AU19" s="24">
        <f>+V19/Notes!$C$11</f>
        <v>0</v>
      </c>
      <c r="AV19" s="24">
        <f>+W19/Notes!$C$11</f>
        <v>10.215170615083677</v>
      </c>
      <c r="AW19" s="24">
        <f>+X19/100/Notes!$C$11</f>
        <v>0</v>
      </c>
      <c r="AX19" s="24">
        <f>+Y19/Notes!$C$20</f>
        <v>0.04338857394028051</v>
      </c>
      <c r="AZ19" s="24">
        <f>+AA19/100*Silver!$D166</f>
        <v>0</v>
      </c>
      <c r="BA19" s="24">
        <f>+AB19/100*Silver!$D166</f>
        <v>0.09268878667304163</v>
      </c>
      <c r="BB19" s="24">
        <f>+AC19/100*Silver!$D166</f>
        <v>2.4027460043324664</v>
      </c>
      <c r="BC19" s="24">
        <f>+AD19/100*Silver!$D166</f>
        <v>7.64510092287603</v>
      </c>
      <c r="BD19" s="24">
        <f>+AE19/100*Silver!$D166</f>
        <v>0</v>
      </c>
      <c r="BE19" s="24">
        <f>+AF19/100*Silver!$D166</f>
        <v>0</v>
      </c>
      <c r="BF19" s="24">
        <f>+AG19/100*Silver!$D166</f>
        <v>4.9147077361345906</v>
      </c>
      <c r="BG19" s="24">
        <f>+AH19/100*Silver!$D166</f>
        <v>0</v>
      </c>
      <c r="BH19" s="24">
        <f>+AI19/100*Silver!$D166</f>
        <v>0.5222795116896396</v>
      </c>
      <c r="BI19" s="24">
        <f>+AJ19/100*Silver!$D166</f>
        <v>2.1843145493931515</v>
      </c>
      <c r="BJ19" s="24">
        <f>+AK19/100*Silver!$D166</f>
        <v>0</v>
      </c>
      <c r="BK19" s="24">
        <f>+AL19/100*Silver!$D166</f>
        <v>0</v>
      </c>
      <c r="BL19" s="24">
        <f>+AM19*Silver!$D166</f>
        <v>157.78549049559888</v>
      </c>
      <c r="BM19" s="24">
        <f>+AN19/100*Silver!$D166</f>
        <v>7.099022285527742</v>
      </c>
      <c r="BN19" s="24">
        <f>+AO19*Silver!$D166</f>
        <v>0</v>
      </c>
      <c r="BO19" s="24">
        <f>+AP19*Silver!$D166</f>
        <v>0</v>
      </c>
      <c r="BP19" s="24">
        <f>+AQ19/100*Silver!$D166</f>
        <v>0.39132308820840006</v>
      </c>
      <c r="BQ19" s="24">
        <f>+AR19/100*Silver!$D166</f>
        <v>0.22815701334902558</v>
      </c>
      <c r="BR19" s="24">
        <f>+AS19/100*Silver!$D166</f>
        <v>0</v>
      </c>
      <c r="BS19" s="24">
        <f>+AT19/100*Silver!$D166</f>
        <v>0.7120017753610368</v>
      </c>
      <c r="BT19" s="24">
        <f>+AU19/100*Silver!$D166</f>
        <v>0</v>
      </c>
      <c r="BU19" s="24">
        <f>+AV19/100*Silver!$D166</f>
        <v>2.566569595536953</v>
      </c>
      <c r="BV19" s="24">
        <f>+AW19*Silver!$D166</f>
        <v>0</v>
      </c>
      <c r="BW19" s="24">
        <f>+AX19*Silver!$D166</f>
        <v>1.0901413090878533</v>
      </c>
    </row>
    <row r="20" spans="1:75" ht="15">
      <c r="A20" s="12">
        <v>1801</v>
      </c>
      <c r="B20" s="12">
        <v>21</v>
      </c>
      <c r="C20" s="12">
        <v>14</v>
      </c>
      <c r="D20" s="12">
        <v>4.2</v>
      </c>
      <c r="E20" s="12">
        <v>13</v>
      </c>
      <c r="H20" s="12">
        <v>8</v>
      </c>
      <c r="J20" s="12">
        <v>53</v>
      </c>
      <c r="K20" s="12">
        <v>4</v>
      </c>
      <c r="N20" s="12">
        <v>5.61</v>
      </c>
      <c r="O20" s="12">
        <v>12</v>
      </c>
      <c r="R20" s="12">
        <v>43</v>
      </c>
      <c r="S20" s="12">
        <v>28</v>
      </c>
      <c r="T20" s="24">
        <v>4.2</v>
      </c>
      <c r="U20" s="12">
        <v>77</v>
      </c>
      <c r="V20" s="12">
        <v>6</v>
      </c>
      <c r="W20" s="12">
        <v>4.6</v>
      </c>
      <c r="Y20" s="24">
        <v>1.21</v>
      </c>
      <c r="AA20" s="24">
        <f>+B20/Notes!C$26</f>
        <v>0.7719308873367606</v>
      </c>
      <c r="AB20" s="24">
        <f>+C20/Notes!$C$13</f>
        <v>0.3972870966826528</v>
      </c>
      <c r="AC20" s="24">
        <f>+D20/Notes!$C$11</f>
        <v>9.128450336883287</v>
      </c>
      <c r="AD20" s="24">
        <f>+E20/Notes!$C$11</f>
        <v>28.254727233210172</v>
      </c>
      <c r="AE20" s="24">
        <f>+F20/Notes!$C$11</f>
        <v>0</v>
      </c>
      <c r="AF20" s="24">
        <f>+G20/Notes!$C$11</f>
        <v>0</v>
      </c>
      <c r="AG20" s="24">
        <f>+H20/Notes!$C$11</f>
        <v>17.38752445120626</v>
      </c>
      <c r="AH20" s="24">
        <f>+I20/Notes!$C$11</f>
        <v>0</v>
      </c>
      <c r="AI20" s="24">
        <f>+J20/Notes!C$27</f>
        <v>1.669273515473331</v>
      </c>
      <c r="AJ20" s="24">
        <f>+K20/Notes!$C$11</f>
        <v>8.69376222560313</v>
      </c>
      <c r="AK20" s="24">
        <f>+L20/Notes!$C$11</f>
        <v>0</v>
      </c>
      <c r="AL20" s="24">
        <f t="shared" si="0"/>
        <v>0</v>
      </c>
      <c r="AM20" s="24">
        <f t="shared" si="1"/>
        <v>5.61</v>
      </c>
      <c r="AN20" s="24">
        <f>+O20/Notes!$C$11</f>
        <v>26.081286676809388</v>
      </c>
      <c r="AO20" s="24">
        <f>+P20/Notes!$C$22</f>
        <v>0</v>
      </c>
      <c r="AP20" s="24">
        <f>+Q20/Notes!$C$21</f>
        <v>0</v>
      </c>
      <c r="AQ20" s="24">
        <f>+R20/Notes!C$28</f>
        <v>1.3394499888155926</v>
      </c>
      <c r="AR20" s="24">
        <f>+S20/Notes!$C$13</f>
        <v>0.7945741933653055</v>
      </c>
      <c r="AS20" s="24">
        <f>+T20/Notes!$C$11</f>
        <v>9.128450336883287</v>
      </c>
      <c r="AT20" s="24">
        <f>+U20/Notes!C$29</f>
        <v>3.0306227902282807</v>
      </c>
      <c r="AU20" s="24">
        <f>+V20/Notes!$C$11</f>
        <v>13.040643338404694</v>
      </c>
      <c r="AV20" s="24">
        <f>+W20/Notes!$C$11</f>
        <v>9.997826559443599</v>
      </c>
      <c r="AW20" s="24">
        <f>+X20/100/Notes!$C$11</f>
        <v>0</v>
      </c>
      <c r="AX20" s="24">
        <f>+Y20/Notes!$C$20</f>
        <v>0.04605278462082406</v>
      </c>
      <c r="AZ20" s="24">
        <f>+AA20/100*Silver!$D167</f>
        <v>0.19134527798903214</v>
      </c>
      <c r="BA20" s="24">
        <f>+AB20/100*Silver!$D167</f>
        <v>0.09847903640502187</v>
      </c>
      <c r="BB20" s="24">
        <f>+AC20/100*Silver!$D167</f>
        <v>2.262749030999717</v>
      </c>
      <c r="BC20" s="24">
        <f>+AD20/100*Silver!$D167</f>
        <v>7.003747000713408</v>
      </c>
      <c r="BD20" s="24">
        <f>+AE20/100*Silver!$D167</f>
        <v>0</v>
      </c>
      <c r="BE20" s="24">
        <f>+AF20/100*Silver!$D167</f>
        <v>0</v>
      </c>
      <c r="BF20" s="24">
        <f>+AG20/100*Silver!$D167</f>
        <v>4.309998154285174</v>
      </c>
      <c r="BG20" s="24">
        <f>+AH20/100*Silver!$D167</f>
        <v>0</v>
      </c>
      <c r="BH20" s="24">
        <f>+AI20/100*Silver!$D167</f>
        <v>0.4137774638866465</v>
      </c>
      <c r="BI20" s="24">
        <f>+AJ20/100*Silver!$D167</f>
        <v>2.154999077142587</v>
      </c>
      <c r="BJ20" s="24">
        <f>+AK20/100*Silver!$D167</f>
        <v>0</v>
      </c>
      <c r="BK20" s="24">
        <f>+AL20/100*Silver!$D167</f>
        <v>0</v>
      </c>
      <c r="BL20" s="24">
        <f>+AM20*Silver!$D167</f>
        <v>139.05998932391094</v>
      </c>
      <c r="BM20" s="24">
        <f>+AN20/100*Silver!$D167</f>
        <v>6.464997231427762</v>
      </c>
      <c r="BN20" s="24">
        <f>+AO20*Silver!$D167</f>
        <v>0</v>
      </c>
      <c r="BO20" s="24">
        <f>+AP20*Silver!$D167</f>
        <v>0</v>
      </c>
      <c r="BP20" s="24">
        <f>+AQ20/100*Silver!$D167</f>
        <v>0.33202121416151326</v>
      </c>
      <c r="BQ20" s="24">
        <f>+AR20/100*Silver!$D167</f>
        <v>0.19695807281004374</v>
      </c>
      <c r="BR20" s="24">
        <f>+AS20/100*Silver!$D167</f>
        <v>2.262749030999717</v>
      </c>
      <c r="BS20" s="24">
        <f>+AT20/100*Silver!$D167</f>
        <v>0.7512270460854651</v>
      </c>
      <c r="BT20" s="24">
        <f>+AU20/100*Silver!$D167</f>
        <v>3.232498615713881</v>
      </c>
      <c r="BU20" s="24">
        <f>+AV20/100*Silver!$D167</f>
        <v>2.4782489387139752</v>
      </c>
      <c r="BV20" s="24">
        <f>+AW20*Silver!$D167</f>
        <v>0</v>
      </c>
      <c r="BW20" s="24">
        <f>+AX20*Silver!$D167</f>
        <v>1.1415507553846993</v>
      </c>
    </row>
    <row r="21" spans="1:75" ht="15">
      <c r="A21" s="12">
        <v>1802</v>
      </c>
      <c r="B21" s="12">
        <v>50</v>
      </c>
      <c r="C21" s="12">
        <v>11</v>
      </c>
      <c r="D21" s="12">
        <v>4.2</v>
      </c>
      <c r="E21" s="12">
        <v>11</v>
      </c>
      <c r="H21" s="12">
        <v>9</v>
      </c>
      <c r="J21" s="12">
        <v>54</v>
      </c>
      <c r="K21" s="12">
        <v>4</v>
      </c>
      <c r="N21" s="12">
        <v>5.72</v>
      </c>
      <c r="O21" s="12">
        <v>12</v>
      </c>
      <c r="R21" s="12">
        <v>30</v>
      </c>
      <c r="S21" s="12">
        <v>30</v>
      </c>
      <c r="T21" s="24">
        <v>5</v>
      </c>
      <c r="U21" s="12">
        <v>66</v>
      </c>
      <c r="V21" s="12">
        <v>6</v>
      </c>
      <c r="W21" s="12">
        <v>4</v>
      </c>
      <c r="Y21" s="24">
        <v>0.96</v>
      </c>
      <c r="AA21" s="24">
        <f>+B21/Notes!C$26</f>
        <v>1.8379306841351444</v>
      </c>
      <c r="AB21" s="24">
        <f>+C21/Notes!$C$13</f>
        <v>0.3121541473935129</v>
      </c>
      <c r="AC21" s="24">
        <f>+D21/Notes!$C$11</f>
        <v>9.128450336883287</v>
      </c>
      <c r="AD21" s="24">
        <f>+E21/Notes!$C$11</f>
        <v>23.907846120408607</v>
      </c>
      <c r="AE21" s="24">
        <f>+F21/Notes!$C$11</f>
        <v>0</v>
      </c>
      <c r="AF21" s="24">
        <f>+G21/Notes!$C$11</f>
        <v>0</v>
      </c>
      <c r="AG21" s="24">
        <f>+H21/Notes!$C$11</f>
        <v>19.56096500760704</v>
      </c>
      <c r="AH21" s="24">
        <f>+I21/Notes!$C$11</f>
        <v>0</v>
      </c>
      <c r="AI21" s="24">
        <f>+J21/Notes!C$27</f>
        <v>1.700769242180375</v>
      </c>
      <c r="AJ21" s="24">
        <f>+K21/Notes!$C$11</f>
        <v>8.69376222560313</v>
      </c>
      <c r="AK21" s="24">
        <f>+L21/Notes!$C$11</f>
        <v>0</v>
      </c>
      <c r="AL21" s="24">
        <f t="shared" si="0"/>
        <v>0</v>
      </c>
      <c r="AM21" s="24">
        <f t="shared" si="1"/>
        <v>5.72</v>
      </c>
      <c r="AN21" s="24">
        <f>+O21/Notes!$C$11</f>
        <v>26.081286676809388</v>
      </c>
      <c r="AO21" s="24">
        <f>+P21/Notes!$C$22</f>
        <v>0</v>
      </c>
      <c r="AP21" s="24">
        <f>+Q21/Notes!$C$21</f>
        <v>0</v>
      </c>
      <c r="AQ21" s="24">
        <f>+R21/Notes!C$28</f>
        <v>0.9344999921969251</v>
      </c>
      <c r="AR21" s="24">
        <f>+S21/Notes!$C$13</f>
        <v>0.8513294928913988</v>
      </c>
      <c r="AS21" s="24">
        <f>+T21/Notes!$C$11</f>
        <v>10.867202782003911</v>
      </c>
      <c r="AT21" s="24">
        <f>+U21/Notes!C$29</f>
        <v>2.597676677338526</v>
      </c>
      <c r="AU21" s="24">
        <f>+V21/Notes!$C$11</f>
        <v>13.040643338404694</v>
      </c>
      <c r="AV21" s="24">
        <f>+W21/Notes!$C$11</f>
        <v>8.69376222560313</v>
      </c>
      <c r="AW21" s="24">
        <f>+X21/100/Notes!$C$11</f>
        <v>0</v>
      </c>
      <c r="AX21" s="24">
        <f>+Y21/Notes!$C$20</f>
        <v>0.036537746476025694</v>
      </c>
      <c r="AZ21" s="24">
        <f>+AA21/100*Silver!$D168</f>
        <v>0.4495506202401687</v>
      </c>
      <c r="BA21" s="24">
        <f>+AB21/100*Silver!$D168</f>
        <v>0.07635167734159024</v>
      </c>
      <c r="BB21" s="24">
        <f>+AC21/100*Silver!$D168</f>
        <v>2.2327830675009883</v>
      </c>
      <c r="BC21" s="24">
        <f>+AD21/100*Silver!$D168</f>
        <v>5.847765176788303</v>
      </c>
      <c r="BD21" s="24">
        <f>+AE21/100*Silver!$D168</f>
        <v>0</v>
      </c>
      <c r="BE21" s="24">
        <f>+AF21/100*Silver!$D168</f>
        <v>0</v>
      </c>
      <c r="BF21" s="24">
        <f>+AG21/100*Silver!$D168</f>
        <v>4.784535144644975</v>
      </c>
      <c r="BG21" s="24">
        <f>+AH21/100*Silver!$D168</f>
        <v>0</v>
      </c>
      <c r="BH21" s="24">
        <f>+AI21/100*Silver!$D168</f>
        <v>0.41600147073412097</v>
      </c>
      <c r="BI21" s="24">
        <f>+AJ21/100*Silver!$D168</f>
        <v>2.126460064286656</v>
      </c>
      <c r="BJ21" s="24">
        <f>+AK21/100*Silver!$D168</f>
        <v>0</v>
      </c>
      <c r="BK21" s="24">
        <f>+AL21/100*Silver!$D168</f>
        <v>0</v>
      </c>
      <c r="BL21" s="24">
        <f>+AM21*Silver!$D168</f>
        <v>139.9089514076955</v>
      </c>
      <c r="BM21" s="24">
        <f>+AN21/100*Silver!$D168</f>
        <v>6.3793801928599665</v>
      </c>
      <c r="BN21" s="24">
        <f>+AO21*Silver!$D168</f>
        <v>0</v>
      </c>
      <c r="BO21" s="24">
        <f>+AP21*Silver!$D168</f>
        <v>0</v>
      </c>
      <c r="BP21" s="24">
        <f>+AQ21/100*Silver!$D168</f>
        <v>0.2285750244733766</v>
      </c>
      <c r="BQ21" s="24">
        <f>+AR21/100*Silver!$D168</f>
        <v>0.2082318472952461</v>
      </c>
      <c r="BR21" s="24">
        <f>+AS21/100*Silver!$D168</f>
        <v>2.6580750803583193</v>
      </c>
      <c r="BS21" s="24">
        <f>+AT21/100*Silver!$D168</f>
        <v>0.6353815035361184</v>
      </c>
      <c r="BT21" s="24">
        <f>+AU21/100*Silver!$D168</f>
        <v>3.1896900964299832</v>
      </c>
      <c r="BU21" s="24">
        <f>+AV21/100*Silver!$D168</f>
        <v>2.126460064286656</v>
      </c>
      <c r="BV21" s="24">
        <f>+AW21*Silver!$D168</f>
        <v>0</v>
      </c>
      <c r="BW21" s="24">
        <f>+AX21*Silver!$D168</f>
        <v>0.8936989154302406</v>
      </c>
    </row>
    <row r="22" spans="1:75" ht="15">
      <c r="A22" s="12">
        <v>1803</v>
      </c>
      <c r="B22" s="12">
        <v>29</v>
      </c>
      <c r="C22" s="12">
        <v>12</v>
      </c>
      <c r="E22" s="12">
        <v>12</v>
      </c>
      <c r="H22" s="12">
        <v>8</v>
      </c>
      <c r="J22" s="12">
        <v>54</v>
      </c>
      <c r="K22" s="12">
        <v>5</v>
      </c>
      <c r="M22" s="12">
        <v>11</v>
      </c>
      <c r="N22" s="12">
        <v>5.95</v>
      </c>
      <c r="O22" s="12">
        <v>10</v>
      </c>
      <c r="R22" s="12">
        <v>27</v>
      </c>
      <c r="S22" s="12">
        <v>31</v>
      </c>
      <c r="T22" s="24">
        <v>5.4</v>
      </c>
      <c r="U22" s="12">
        <v>58</v>
      </c>
      <c r="V22" s="12">
        <v>6</v>
      </c>
      <c r="W22" s="12">
        <v>4.2</v>
      </c>
      <c r="Y22" s="24">
        <v>0.97</v>
      </c>
      <c r="AA22" s="24">
        <f>+B22/Notes!C$26</f>
        <v>1.0659997967983836</v>
      </c>
      <c r="AB22" s="24">
        <f>+C22/Notes!$C$13</f>
        <v>0.3405317971565595</v>
      </c>
      <c r="AC22" s="24">
        <f>+D22/Notes!$C$11</f>
        <v>0</v>
      </c>
      <c r="AD22" s="24">
        <f>+E22/Notes!$C$11</f>
        <v>26.081286676809388</v>
      </c>
      <c r="AE22" s="24">
        <f>+F22/Notes!$C$11</f>
        <v>0</v>
      </c>
      <c r="AF22" s="24">
        <f>+G22/Notes!$C$11</f>
        <v>0</v>
      </c>
      <c r="AG22" s="24">
        <f>+H22/Notes!$C$11</f>
        <v>17.38752445120626</v>
      </c>
      <c r="AH22" s="24">
        <f>+I22/Notes!$C$11</f>
        <v>0</v>
      </c>
      <c r="AI22" s="24">
        <f>+J22/Notes!C$27</f>
        <v>1.700769242180375</v>
      </c>
      <c r="AJ22" s="24">
        <f>+K22/Notes!$C$11</f>
        <v>10.867202782003911</v>
      </c>
      <c r="AK22" s="24">
        <f>+L22/Notes!$C$11</f>
        <v>0</v>
      </c>
      <c r="AL22" s="24">
        <f t="shared" si="0"/>
        <v>11</v>
      </c>
      <c r="AM22" s="24">
        <f t="shared" si="1"/>
        <v>5.95</v>
      </c>
      <c r="AN22" s="24">
        <f>+O22/Notes!$C$11</f>
        <v>21.734405564007822</v>
      </c>
      <c r="AO22" s="24">
        <f>+P22/Notes!$C$22</f>
        <v>0</v>
      </c>
      <c r="AP22" s="24">
        <f>+Q22/Notes!$C$21</f>
        <v>0</v>
      </c>
      <c r="AQ22" s="24">
        <f>+R22/Notes!C$28</f>
        <v>0.8410499929772326</v>
      </c>
      <c r="AR22" s="24">
        <f>+S22/Notes!$C$13</f>
        <v>0.8797071426544454</v>
      </c>
      <c r="AS22" s="24">
        <f>+T22/Notes!$C$11</f>
        <v>11.736579004564225</v>
      </c>
      <c r="AT22" s="24">
        <f>+U22/Notes!C$29</f>
        <v>2.2828067770550686</v>
      </c>
      <c r="AU22" s="24">
        <f>+V22/Notes!$C$11</f>
        <v>13.040643338404694</v>
      </c>
      <c r="AV22" s="24">
        <f>+W22/Notes!$C$11</f>
        <v>9.128450336883287</v>
      </c>
      <c r="AW22" s="24">
        <f>+X22/100/Notes!$C$11</f>
        <v>0</v>
      </c>
      <c r="AX22" s="24">
        <f>+Y22/Notes!$C$20</f>
        <v>0.03691834800181763</v>
      </c>
      <c r="AZ22" s="24">
        <f>+AA22/100*Silver!$D169</f>
        <v>0.26303694932199195</v>
      </c>
      <c r="BA22" s="24">
        <f>+AB22/100*Silver!$D169</f>
        <v>0.08402669994892874</v>
      </c>
      <c r="BB22" s="24">
        <f>+AC22/100*Silver!$D169</f>
        <v>0</v>
      </c>
      <c r="BC22" s="24">
        <f>+AD22/100*Silver!$D169</f>
        <v>6.435594174093239</v>
      </c>
      <c r="BD22" s="24">
        <f>+AE22/100*Silver!$D169</f>
        <v>0</v>
      </c>
      <c r="BE22" s="24">
        <f>+AF22/100*Silver!$D169</f>
        <v>0</v>
      </c>
      <c r="BF22" s="24">
        <f>+AG22/100*Silver!$D169</f>
        <v>4.29039611606216</v>
      </c>
      <c r="BG22" s="24">
        <f>+AH22/100*Silver!$D169</f>
        <v>0</v>
      </c>
      <c r="BH22" s="24">
        <f>+AI22/100*Silver!$D169</f>
        <v>0.41966720285258524</v>
      </c>
      <c r="BI22" s="24">
        <f>+AJ22/100*Silver!$D169</f>
        <v>2.6814975725388495</v>
      </c>
      <c r="BJ22" s="24">
        <f>+AK22/100*Silver!$D169</f>
        <v>0</v>
      </c>
      <c r="BK22" s="24">
        <f>+AL22/100*Silver!$D169</f>
        <v>2.7142654728752746</v>
      </c>
      <c r="BL22" s="24">
        <f>+AM22*Silver!$D169</f>
        <v>146.81708694188987</v>
      </c>
      <c r="BM22" s="24">
        <f>+AN22/100*Silver!$D169</f>
        <v>5.362995145077699</v>
      </c>
      <c r="BN22" s="24">
        <f>+AO22*Silver!$D169</f>
        <v>0</v>
      </c>
      <c r="BO22" s="24">
        <f>+AP22*Silver!$D169</f>
        <v>0</v>
      </c>
      <c r="BP22" s="24">
        <f>+AQ22/100*Silver!$D169</f>
        <v>0.2075302688090995</v>
      </c>
      <c r="BQ22" s="24">
        <f>+AR22/100*Silver!$D169</f>
        <v>0.2170689748680659</v>
      </c>
      <c r="BR22" s="24">
        <f>+AS22/100*Silver!$D169</f>
        <v>2.896017378341958</v>
      </c>
      <c r="BS22" s="24">
        <f>+AT22/100*Silver!$D169</f>
        <v>0.5632857832914779</v>
      </c>
      <c r="BT22" s="24">
        <f>+AU22/100*Silver!$D169</f>
        <v>3.2177970870466197</v>
      </c>
      <c r="BU22" s="24">
        <f>+AV22/100*Silver!$D169</f>
        <v>2.252457960932634</v>
      </c>
      <c r="BV22" s="24">
        <f>+AW22*Silver!$D169</f>
        <v>0</v>
      </c>
      <c r="BW22" s="24">
        <f>+AX22*Silver!$D169</f>
        <v>0.9109654299720681</v>
      </c>
    </row>
    <row r="23" spans="1:75" ht="15">
      <c r="A23" s="12">
        <v>1804</v>
      </c>
      <c r="B23" s="12">
        <v>22</v>
      </c>
      <c r="C23" s="12">
        <v>12</v>
      </c>
      <c r="D23" s="12">
        <v>4.2</v>
      </c>
      <c r="E23" s="12">
        <v>15</v>
      </c>
      <c r="H23" s="12">
        <v>9</v>
      </c>
      <c r="J23" s="12">
        <v>55</v>
      </c>
      <c r="M23" s="12">
        <v>12</v>
      </c>
      <c r="N23" s="12">
        <v>7.53</v>
      </c>
      <c r="O23" s="12">
        <v>10</v>
      </c>
      <c r="R23" s="12">
        <v>31</v>
      </c>
      <c r="S23" s="12">
        <v>33</v>
      </c>
      <c r="T23" s="24">
        <v>4.9</v>
      </c>
      <c r="U23" s="12">
        <v>65</v>
      </c>
      <c r="V23" s="12">
        <v>6</v>
      </c>
      <c r="W23" s="12">
        <v>4.3</v>
      </c>
      <c r="Y23" s="24">
        <v>0.99</v>
      </c>
      <c r="AA23" s="24">
        <f>+B23/Notes!C$26</f>
        <v>0.8086895010194635</v>
      </c>
      <c r="AB23" s="24">
        <f>+C23/Notes!$C$13</f>
        <v>0.3405317971565595</v>
      </c>
      <c r="AC23" s="24">
        <f>+D23/Notes!$C$11</f>
        <v>9.128450336883287</v>
      </c>
      <c r="AD23" s="24">
        <f>+E23/Notes!$C$11</f>
        <v>32.60160834601174</v>
      </c>
      <c r="AE23" s="24">
        <f>+F23/Notes!$C$11</f>
        <v>0</v>
      </c>
      <c r="AF23" s="24">
        <f>+G23/Notes!$C$11</f>
        <v>0</v>
      </c>
      <c r="AG23" s="24">
        <f>+H23/Notes!$C$11</f>
        <v>19.56096500760704</v>
      </c>
      <c r="AH23" s="24">
        <f>+I23/Notes!$C$11</f>
        <v>0</v>
      </c>
      <c r="AI23" s="24">
        <f>+J23/Notes!C$27</f>
        <v>1.732264968887419</v>
      </c>
      <c r="AJ23" s="24">
        <f>+K23/Notes!$C$11</f>
        <v>0</v>
      </c>
      <c r="AK23" s="24">
        <f>+L23/Notes!$C$11</f>
        <v>0</v>
      </c>
      <c r="AL23" s="24">
        <f t="shared" si="0"/>
        <v>12</v>
      </c>
      <c r="AM23" s="24">
        <f t="shared" si="1"/>
        <v>7.53</v>
      </c>
      <c r="AN23" s="24">
        <f>+O23/Notes!$C$11</f>
        <v>21.734405564007822</v>
      </c>
      <c r="AO23" s="24">
        <f>+P23/Notes!$C$22</f>
        <v>0</v>
      </c>
      <c r="AP23" s="24">
        <f>+Q23/Notes!$C$21</f>
        <v>0</v>
      </c>
      <c r="AQ23" s="24">
        <f>+R23/Notes!C$28</f>
        <v>0.9656499919368227</v>
      </c>
      <c r="AR23" s="24">
        <f>+S23/Notes!$C$13</f>
        <v>0.9364624421805386</v>
      </c>
      <c r="AS23" s="24">
        <f>+T23/Notes!$C$11</f>
        <v>10.649858726363835</v>
      </c>
      <c r="AT23" s="24">
        <f>+U23/Notes!C$29</f>
        <v>2.558317939803094</v>
      </c>
      <c r="AU23" s="24">
        <f>+V23/Notes!$C$11</f>
        <v>13.040643338404694</v>
      </c>
      <c r="AV23" s="24">
        <f>+W23/Notes!$C$11</f>
        <v>9.345794392523365</v>
      </c>
      <c r="AW23" s="24">
        <f>+X23/100/Notes!$C$11</f>
        <v>0</v>
      </c>
      <c r="AX23" s="24">
        <f>+Y23/Notes!$C$20</f>
        <v>0.0376795510534015</v>
      </c>
      <c r="AZ23" s="24">
        <f>+AA23/100*Silver!$D170</f>
        <v>0.19954527189944218</v>
      </c>
      <c r="BA23" s="24">
        <f>+AB23/100*Silver!$D170</f>
        <v>0.08402669994892874</v>
      </c>
      <c r="BB23" s="24">
        <f>+AC23/100*Silver!$D170</f>
        <v>2.252457960932634</v>
      </c>
      <c r="BC23" s="24">
        <f>+AD23/100*Silver!$D170</f>
        <v>8.04449271761655</v>
      </c>
      <c r="BD23" s="24">
        <f>+AE23/100*Silver!$D170</f>
        <v>0</v>
      </c>
      <c r="BE23" s="24">
        <f>+AF23/100*Silver!$D170</f>
        <v>0</v>
      </c>
      <c r="BF23" s="24">
        <f>+AG23/100*Silver!$D170</f>
        <v>4.82669563056993</v>
      </c>
      <c r="BG23" s="24">
        <f>+AH23/100*Silver!$D170</f>
        <v>0</v>
      </c>
      <c r="BH23" s="24">
        <f>+AI23/100*Silver!$D170</f>
        <v>0.42743881772022574</v>
      </c>
      <c r="BI23" s="24">
        <f>+AJ23/100*Silver!$D170</f>
        <v>0</v>
      </c>
      <c r="BJ23" s="24">
        <f>+AK23/100*Silver!$D170</f>
        <v>0</v>
      </c>
      <c r="BK23" s="24">
        <f>+AL23/100*Silver!$D170</f>
        <v>2.9610168795002996</v>
      </c>
      <c r="BL23" s="24">
        <f>+AM23*Silver!$D170</f>
        <v>185.8038091886438</v>
      </c>
      <c r="BM23" s="24">
        <f>+AN23/100*Silver!$D170</f>
        <v>5.362995145077699</v>
      </c>
      <c r="BN23" s="24">
        <f>+AO23*Silver!$D170</f>
        <v>0</v>
      </c>
      <c r="BO23" s="24">
        <f>+AP23*Silver!$D170</f>
        <v>0</v>
      </c>
      <c r="BP23" s="24">
        <f>+AQ23/100*Silver!$D170</f>
        <v>0.238275493817855</v>
      </c>
      <c r="BQ23" s="24">
        <f>+AR23/100*Silver!$D170</f>
        <v>0.231073424859554</v>
      </c>
      <c r="BR23" s="24">
        <f>+AS23/100*Silver!$D170</f>
        <v>2.627867621088073</v>
      </c>
      <c r="BS23" s="24">
        <f>+AT23/100*Silver!$D170</f>
        <v>0.6312685502404495</v>
      </c>
      <c r="BT23" s="24">
        <f>+AU23/100*Silver!$D170</f>
        <v>3.2177970870466197</v>
      </c>
      <c r="BU23" s="24">
        <f>+AV23/100*Silver!$D170</f>
        <v>2.306087912383411</v>
      </c>
      <c r="BV23" s="24">
        <f>+AW23*Silver!$D170</f>
        <v>0</v>
      </c>
      <c r="BW23" s="24">
        <f>+AX23*Silver!$D170</f>
        <v>0.929748222342626</v>
      </c>
    </row>
    <row r="24" spans="1:75" ht="15">
      <c r="A24" s="12">
        <v>1805</v>
      </c>
      <c r="B24" s="12">
        <v>32</v>
      </c>
      <c r="D24" s="12">
        <v>4.1</v>
      </c>
      <c r="E24" s="12">
        <v>16</v>
      </c>
      <c r="H24" s="12">
        <v>9</v>
      </c>
      <c r="J24" s="12">
        <v>81</v>
      </c>
      <c r="K24" s="12">
        <v>5</v>
      </c>
      <c r="M24" s="12">
        <v>12</v>
      </c>
      <c r="N24" s="12">
        <v>4.74</v>
      </c>
      <c r="O24" s="12">
        <v>10</v>
      </c>
      <c r="R24" s="12">
        <v>34</v>
      </c>
      <c r="S24" s="12">
        <v>34</v>
      </c>
      <c r="T24" s="24">
        <v>6.2</v>
      </c>
      <c r="U24" s="12">
        <v>92</v>
      </c>
      <c r="W24" s="12">
        <v>4.5</v>
      </c>
      <c r="Y24" s="24">
        <v>1.55</v>
      </c>
      <c r="AA24" s="24">
        <f>+B24/Notes!C$26</f>
        <v>1.1762756378464923</v>
      </c>
      <c r="AB24" s="24">
        <f>+C24/Notes!$C$13</f>
        <v>0</v>
      </c>
      <c r="AC24" s="24">
        <f>+D24/Notes!$C$11</f>
        <v>8.911106281243207</v>
      </c>
      <c r="AD24" s="24">
        <f>+E24/Notes!$C$11</f>
        <v>34.77504890241252</v>
      </c>
      <c r="AE24" s="24">
        <f>+F24/Notes!$C$11</f>
        <v>0</v>
      </c>
      <c r="AF24" s="24">
        <f>+G24/Notes!$C$11</f>
        <v>0</v>
      </c>
      <c r="AG24" s="24">
        <f>+H24/Notes!$C$11</f>
        <v>19.56096500760704</v>
      </c>
      <c r="AH24" s="24">
        <f>+I24/Notes!$C$11</f>
        <v>0</v>
      </c>
      <c r="AI24" s="24">
        <f>+J24/Notes!C$27</f>
        <v>2.5511538632705624</v>
      </c>
      <c r="AJ24" s="24">
        <f>+K24/Notes!$C$11</f>
        <v>10.867202782003911</v>
      </c>
      <c r="AK24" s="24">
        <f>+L24/Notes!$C$11</f>
        <v>0</v>
      </c>
      <c r="AL24" s="24">
        <f t="shared" si="0"/>
        <v>12</v>
      </c>
      <c r="AM24" s="24">
        <f t="shared" si="1"/>
        <v>4.74</v>
      </c>
      <c r="AN24" s="24">
        <f>+O24/Notes!$C$11</f>
        <v>21.734405564007822</v>
      </c>
      <c r="AO24" s="24">
        <f>+P24/Notes!$C$22</f>
        <v>0</v>
      </c>
      <c r="AP24" s="24">
        <f>+Q24/Notes!$C$21</f>
        <v>0</v>
      </c>
      <c r="AQ24" s="24">
        <f>+R24/Notes!C$28</f>
        <v>1.059099991156515</v>
      </c>
      <c r="AR24" s="24">
        <f>+S24/Notes!$C$13</f>
        <v>0.9648400919435853</v>
      </c>
      <c r="AS24" s="24">
        <f>+T24/Notes!$C$11</f>
        <v>13.475331449684852</v>
      </c>
      <c r="AT24" s="24">
        <f>+U24/Notes!C$29</f>
        <v>3.6210038532597637</v>
      </c>
      <c r="AU24" s="24">
        <f>+V24/Notes!$C$11</f>
        <v>0</v>
      </c>
      <c r="AV24" s="24">
        <f>+W24/Notes!$C$11</f>
        <v>9.78048250380352</v>
      </c>
      <c r="AW24" s="24">
        <f>+X24/100/Notes!$C$11</f>
        <v>0</v>
      </c>
      <c r="AX24" s="24">
        <f>+Y24/Notes!$C$20</f>
        <v>0.058993236497749825</v>
      </c>
      <c r="AZ24" s="24">
        <f>+AA24/100*Silver!$D171</f>
        <v>0.29830303733237196</v>
      </c>
      <c r="BA24" s="24">
        <f>+AB24/100*Silver!$D171</f>
        <v>0</v>
      </c>
      <c r="BB24" s="24">
        <f>+AC24/100*Silver!$D171</f>
        <v>2.25985303457703</v>
      </c>
      <c r="BC24" s="24">
        <f>+AD24/100*Silver!$D171</f>
        <v>8.818938671520117</v>
      </c>
      <c r="BD24" s="24">
        <f>+AE24/100*Silver!$D171</f>
        <v>0</v>
      </c>
      <c r="BE24" s="24">
        <f>+AF24/100*Silver!$D171</f>
        <v>0</v>
      </c>
      <c r="BF24" s="24">
        <f>+AG24/100*Silver!$D171</f>
        <v>4.960653002730066</v>
      </c>
      <c r="BG24" s="24">
        <f>+AH24/100*Silver!$D171</f>
        <v>0</v>
      </c>
      <c r="BH24" s="24">
        <f>+AI24/100*Silver!$D171</f>
        <v>0.6469716124607341</v>
      </c>
      <c r="BI24" s="24">
        <f>+AJ24/100*Silver!$D171</f>
        <v>2.7559183348500365</v>
      </c>
      <c r="BJ24" s="24">
        <f>+AK24/100*Silver!$D171</f>
        <v>0</v>
      </c>
      <c r="BK24" s="24">
        <f>+AL24/100*Silver!$D171</f>
        <v>3.0431952620748044</v>
      </c>
      <c r="BL24" s="24">
        <f>+AM24*Silver!$D171</f>
        <v>120.20621285195479</v>
      </c>
      <c r="BM24" s="24">
        <f>+AN24/100*Silver!$D171</f>
        <v>5.511836669700073</v>
      </c>
      <c r="BN24" s="24">
        <f>+AO24*Silver!$D171</f>
        <v>0</v>
      </c>
      <c r="BO24" s="24">
        <f>+AP24*Silver!$D171</f>
        <v>0</v>
      </c>
      <c r="BP24" s="24">
        <f>+AQ24/100*Silver!$D171</f>
        <v>0.2685873395959145</v>
      </c>
      <c r="BQ24" s="24">
        <f>+AR24/100*Silver!$D171</f>
        <v>0.24468306637187814</v>
      </c>
      <c r="BR24" s="24">
        <f>+AS24/100*Silver!$D171</f>
        <v>3.4173387352140456</v>
      </c>
      <c r="BS24" s="24">
        <f>+AT24/100*Silver!$D171</f>
        <v>0.918285147516227</v>
      </c>
      <c r="BT24" s="24">
        <f>+AU24/100*Silver!$D171</f>
        <v>0</v>
      </c>
      <c r="BU24" s="24">
        <f>+AV24/100*Silver!$D171</f>
        <v>2.480326501365033</v>
      </c>
      <c r="BV24" s="24">
        <f>+AW24*Silver!$D171</f>
        <v>0</v>
      </c>
      <c r="BW24" s="24">
        <f>+AX24*Silver!$D171</f>
        <v>1.4960661483700892</v>
      </c>
    </row>
    <row r="25" spans="1:75" ht="15">
      <c r="A25" s="12">
        <v>1806</v>
      </c>
      <c r="B25" s="12">
        <v>22</v>
      </c>
      <c r="C25" s="12">
        <v>16</v>
      </c>
      <c r="D25" s="12">
        <v>4.3</v>
      </c>
      <c r="E25" s="12">
        <v>16</v>
      </c>
      <c r="H25" s="12">
        <v>10</v>
      </c>
      <c r="J25" s="12">
        <v>66</v>
      </c>
      <c r="K25" s="12">
        <v>6</v>
      </c>
      <c r="M25" s="12">
        <v>12</v>
      </c>
      <c r="N25" s="12">
        <v>6.6</v>
      </c>
      <c r="O25" s="12">
        <v>12</v>
      </c>
      <c r="R25" s="12">
        <v>34</v>
      </c>
      <c r="S25" s="12">
        <v>35</v>
      </c>
      <c r="T25" s="24">
        <v>6.8</v>
      </c>
      <c r="U25" s="12">
        <v>72</v>
      </c>
      <c r="V25" s="12">
        <v>6</v>
      </c>
      <c r="W25" s="12">
        <v>4.6</v>
      </c>
      <c r="Y25" s="24">
        <v>1.24</v>
      </c>
      <c r="AA25" s="24">
        <f>+B25/Notes!C$26</f>
        <v>0.8086895010194635</v>
      </c>
      <c r="AB25" s="24">
        <f>+C25/Notes!$C$13</f>
        <v>0.45404239620874604</v>
      </c>
      <c r="AC25" s="24">
        <f>+D25/Notes!$C$11</f>
        <v>9.345794392523365</v>
      </c>
      <c r="AD25" s="24">
        <f>+E25/Notes!$C$11</f>
        <v>34.77504890241252</v>
      </c>
      <c r="AE25" s="24">
        <f>+F25/Notes!$C$11</f>
        <v>0</v>
      </c>
      <c r="AF25" s="24">
        <f>+G25/Notes!$C$11</f>
        <v>0</v>
      </c>
      <c r="AG25" s="24">
        <f>+H25/Notes!$C$11</f>
        <v>21.734405564007822</v>
      </c>
      <c r="AH25" s="24">
        <f>+I25/Notes!$C$11</f>
        <v>0</v>
      </c>
      <c r="AI25" s="24">
        <f>+J25/Notes!C$27</f>
        <v>2.0787179626649026</v>
      </c>
      <c r="AJ25" s="24">
        <f>+K25/Notes!$C$11</f>
        <v>13.040643338404694</v>
      </c>
      <c r="AK25" s="24">
        <f>+L25/Notes!$C$11</f>
        <v>0</v>
      </c>
      <c r="AL25" s="24">
        <f t="shared" si="0"/>
        <v>12</v>
      </c>
      <c r="AM25" s="24">
        <f t="shared" si="1"/>
        <v>6.6</v>
      </c>
      <c r="AN25" s="24">
        <f>+O25/Notes!$C$11</f>
        <v>26.081286676809388</v>
      </c>
      <c r="AO25" s="24">
        <f>+P25/Notes!$C$22</f>
        <v>0</v>
      </c>
      <c r="AP25" s="24">
        <f>+Q25/Notes!$C$21</f>
        <v>0</v>
      </c>
      <c r="AQ25" s="24">
        <f>+R25/Notes!C$28</f>
        <v>1.059099991156515</v>
      </c>
      <c r="AR25" s="24">
        <f>+S25/Notes!$C$13</f>
        <v>0.9932177417066319</v>
      </c>
      <c r="AS25" s="24">
        <f>+T25/Notes!$C$11</f>
        <v>14.77939578352532</v>
      </c>
      <c r="AT25" s="24">
        <f>+U25/Notes!C$29</f>
        <v>2.8338291025511193</v>
      </c>
      <c r="AU25" s="24">
        <f>+V25/Notes!$C$11</f>
        <v>13.040643338404694</v>
      </c>
      <c r="AV25" s="24">
        <f>+W25/Notes!$C$11</f>
        <v>9.997826559443599</v>
      </c>
      <c r="AW25" s="24">
        <f>+X25/100/Notes!$C$11</f>
        <v>0</v>
      </c>
      <c r="AX25" s="24">
        <f>+Y25/Notes!$C$20</f>
        <v>0.04719458919819986</v>
      </c>
      <c r="AZ25" s="24">
        <f>+AA25/100*Silver!$D172</f>
        <v>0.20137701277746348</v>
      </c>
      <c r="BA25" s="24">
        <f>+AB25/100*Silver!$D172</f>
        <v>0.11306403917396494</v>
      </c>
      <c r="BB25" s="24">
        <f>+AC25/100*Silver!$D172</f>
        <v>2.327256820357097</v>
      </c>
      <c r="BC25" s="24">
        <f>+AD25/100*Silver!$D172</f>
        <v>8.65956026179385</v>
      </c>
      <c r="BD25" s="24">
        <f>+AE25/100*Silver!$D172</f>
        <v>0</v>
      </c>
      <c r="BE25" s="24">
        <f>+AF25/100*Silver!$D172</f>
        <v>0</v>
      </c>
      <c r="BF25" s="24">
        <f>+AG25/100*Silver!$D172</f>
        <v>5.412225163621155</v>
      </c>
      <c r="BG25" s="24">
        <f>+AH25/100*Silver!$D172</f>
        <v>0</v>
      </c>
      <c r="BH25" s="24">
        <f>+AI25/100*Silver!$D172</f>
        <v>0.5176350295145454</v>
      </c>
      <c r="BI25" s="24">
        <f>+AJ25/100*Silver!$D172</f>
        <v>3.2473350981726936</v>
      </c>
      <c r="BJ25" s="24">
        <f>+AK25/100*Silver!$D172</f>
        <v>0</v>
      </c>
      <c r="BK25" s="24">
        <f>+AL25/100*Silver!$D172</f>
        <v>2.988197757338513</v>
      </c>
      <c r="BL25" s="24">
        <f>+AM25*Silver!$D172</f>
        <v>164.3508766536182</v>
      </c>
      <c r="BM25" s="24">
        <f>+AN25/100*Silver!$D172</f>
        <v>6.494670196345387</v>
      </c>
      <c r="BN25" s="24">
        <f>+AO25*Silver!$D172</f>
        <v>0</v>
      </c>
      <c r="BO25" s="24">
        <f>+AP25*Silver!$D172</f>
        <v>0</v>
      </c>
      <c r="BP25" s="24">
        <f>+AQ25/100*Silver!$D172</f>
        <v>0.2637333515309281</v>
      </c>
      <c r="BQ25" s="24">
        <f>+AR25/100*Silver!$D172</f>
        <v>0.2473275856930483</v>
      </c>
      <c r="BR25" s="24">
        <f>+AS25/100*Silver!$D172</f>
        <v>3.680313111262386</v>
      </c>
      <c r="BS25" s="24">
        <f>+AT25/100*Silver!$D172</f>
        <v>0.7056701474103221</v>
      </c>
      <c r="BT25" s="24">
        <f>+AU25/100*Silver!$D172</f>
        <v>3.2473350981726936</v>
      </c>
      <c r="BU25" s="24">
        <f>+AV25/100*Silver!$D172</f>
        <v>2.4896235752657314</v>
      </c>
      <c r="BV25" s="24">
        <f>+AW25*Silver!$D172</f>
        <v>0</v>
      </c>
      <c r="BW25" s="24">
        <f>+AX25*Silver!$D172</f>
        <v>1.1752230466714435</v>
      </c>
    </row>
    <row r="26" spans="1:75" ht="15">
      <c r="A26" s="12">
        <v>1807</v>
      </c>
      <c r="B26" s="12">
        <v>28</v>
      </c>
      <c r="C26" s="12">
        <v>16</v>
      </c>
      <c r="D26" s="12">
        <v>4.1</v>
      </c>
      <c r="E26" s="12">
        <v>15</v>
      </c>
      <c r="H26" s="12">
        <v>9</v>
      </c>
      <c r="I26" s="12">
        <v>6</v>
      </c>
      <c r="J26" s="12">
        <v>59</v>
      </c>
      <c r="K26" s="12">
        <v>5</v>
      </c>
      <c r="M26" s="12">
        <v>12</v>
      </c>
      <c r="N26" s="12">
        <v>6.81</v>
      </c>
      <c r="O26" s="12">
        <v>12</v>
      </c>
      <c r="R26" s="12">
        <v>34</v>
      </c>
      <c r="S26" s="12">
        <v>30</v>
      </c>
      <c r="T26" s="24">
        <v>5.6</v>
      </c>
      <c r="U26" s="12">
        <v>65</v>
      </c>
      <c r="V26" s="12">
        <v>6</v>
      </c>
      <c r="W26" s="12">
        <v>4.1</v>
      </c>
      <c r="Y26" s="24">
        <v>1.17</v>
      </c>
      <c r="AA26" s="24">
        <f>+B26/Notes!C$26</f>
        <v>1.0292411831156807</v>
      </c>
      <c r="AB26" s="24">
        <f>+C26/Notes!$C$13</f>
        <v>0.45404239620874604</v>
      </c>
      <c r="AC26" s="24">
        <f>+D26/Notes!$C$11</f>
        <v>8.911106281243207</v>
      </c>
      <c r="AD26" s="24">
        <f>+E26/Notes!$C$11</f>
        <v>32.60160834601174</v>
      </c>
      <c r="AE26" s="24">
        <f>+F26/Notes!$C$11</f>
        <v>0</v>
      </c>
      <c r="AF26" s="24">
        <f>+G26/Notes!$C$11</f>
        <v>0</v>
      </c>
      <c r="AG26" s="24">
        <f>+H26/Notes!$C$11</f>
        <v>19.56096500760704</v>
      </c>
      <c r="AH26" s="24">
        <f>+I26/Notes!$C$11</f>
        <v>13.040643338404694</v>
      </c>
      <c r="AI26" s="24">
        <f>+J26/Notes!C$27</f>
        <v>1.858247875715595</v>
      </c>
      <c r="AJ26" s="24">
        <f>+K26/Notes!$C$11</f>
        <v>10.867202782003911</v>
      </c>
      <c r="AK26" s="24">
        <f>+L26/Notes!$C$11</f>
        <v>0</v>
      </c>
      <c r="AL26" s="24">
        <f t="shared" si="0"/>
        <v>12</v>
      </c>
      <c r="AM26" s="24">
        <f t="shared" si="1"/>
        <v>6.81</v>
      </c>
      <c r="AN26" s="24">
        <f>+O26/Notes!$C$11</f>
        <v>26.081286676809388</v>
      </c>
      <c r="AO26" s="24">
        <f>+P26/Notes!$C$22</f>
        <v>0</v>
      </c>
      <c r="AP26" s="24">
        <f>+Q26/Notes!$C$21</f>
        <v>0</v>
      </c>
      <c r="AQ26" s="24">
        <f>+R26/Notes!C$28</f>
        <v>1.059099991156515</v>
      </c>
      <c r="AR26" s="24">
        <f>+S26/Notes!$C$13</f>
        <v>0.8513294928913988</v>
      </c>
      <c r="AS26" s="24">
        <f>+T26/Notes!$C$11</f>
        <v>12.171267115844381</v>
      </c>
      <c r="AT26" s="24">
        <f>+U26/Notes!C$29</f>
        <v>2.558317939803094</v>
      </c>
      <c r="AU26" s="24">
        <f>+V26/Notes!$C$11</f>
        <v>13.040643338404694</v>
      </c>
      <c r="AV26" s="24">
        <f>+W26/Notes!$C$11</f>
        <v>8.911106281243207</v>
      </c>
      <c r="AW26" s="24">
        <f>+X26/100/Notes!$C$11</f>
        <v>0</v>
      </c>
      <c r="AX26" s="24">
        <f>+Y26/Notes!$C$20</f>
        <v>0.044530378517656316</v>
      </c>
      <c r="AZ26" s="24">
        <f>+AA26/100*Silver!$D173</f>
        <v>0.2539667096901991</v>
      </c>
      <c r="BA26" s="24">
        <f>+AB26/100*Silver!$D173</f>
        <v>0.11203559993190498</v>
      </c>
      <c r="BB26" s="24">
        <f>+AC26/100*Silver!$D173</f>
        <v>2.198828009481857</v>
      </c>
      <c r="BC26" s="24">
        <f>+AD26/100*Silver!$D173</f>
        <v>8.04449271761655</v>
      </c>
      <c r="BD26" s="24">
        <f>+AE26/100*Silver!$D173</f>
        <v>0</v>
      </c>
      <c r="BE26" s="24">
        <f>+AF26/100*Silver!$D173</f>
        <v>0</v>
      </c>
      <c r="BF26" s="24">
        <f>+AG26/100*Silver!$D173</f>
        <v>4.82669563056993</v>
      </c>
      <c r="BG26" s="24">
        <f>+AH26/100*Silver!$D173</f>
        <v>3.2177970870466197</v>
      </c>
      <c r="BH26" s="24">
        <f>+AI26/100*Silver!$D173</f>
        <v>0.4585252771907876</v>
      </c>
      <c r="BI26" s="24">
        <f>+AJ26/100*Silver!$D173</f>
        <v>2.6814975725388495</v>
      </c>
      <c r="BJ26" s="24">
        <f>+AK26/100*Silver!$D173</f>
        <v>0</v>
      </c>
      <c r="BK26" s="24">
        <f>+AL26/100*Silver!$D173</f>
        <v>2.9610168795002996</v>
      </c>
      <c r="BL26" s="24">
        <f>+AM26*Silver!$D173</f>
        <v>168.037707911642</v>
      </c>
      <c r="BM26" s="24">
        <f>+AN26/100*Silver!$D173</f>
        <v>6.435594174093239</v>
      </c>
      <c r="BN26" s="24">
        <f>+AO26*Silver!$D173</f>
        <v>0</v>
      </c>
      <c r="BO26" s="24">
        <f>+AP26*Silver!$D173</f>
        <v>0</v>
      </c>
      <c r="BP26" s="24">
        <f>+AQ26/100*Silver!$D173</f>
        <v>0.26133441257442164</v>
      </c>
      <c r="BQ26" s="24">
        <f>+AR26/100*Silver!$D173</f>
        <v>0.21006674987232185</v>
      </c>
      <c r="BR26" s="24">
        <f>+AS26/100*Silver!$D173</f>
        <v>3.003277281243512</v>
      </c>
      <c r="BS26" s="24">
        <f>+AT26/100*Silver!$D173</f>
        <v>0.6312685502404495</v>
      </c>
      <c r="BT26" s="24">
        <f>+AU26/100*Silver!$D173</f>
        <v>3.2177970870466197</v>
      </c>
      <c r="BU26" s="24">
        <f>+AV26/100*Silver!$D173</f>
        <v>2.198828009481857</v>
      </c>
      <c r="BV26" s="24">
        <f>+AW26*Silver!$D173</f>
        <v>0</v>
      </c>
      <c r="BW26" s="24">
        <f>+AX26*Silver!$D173</f>
        <v>1.098793353677649</v>
      </c>
    </row>
    <row r="27" spans="1:75" ht="15">
      <c r="A27" s="12">
        <v>1808</v>
      </c>
      <c r="B27" s="12">
        <v>25</v>
      </c>
      <c r="C27" s="12">
        <v>15</v>
      </c>
      <c r="D27" s="12">
        <v>4.2</v>
      </c>
      <c r="E27" s="12">
        <v>11</v>
      </c>
      <c r="H27" s="12">
        <v>8</v>
      </c>
      <c r="I27" s="12">
        <v>6</v>
      </c>
      <c r="J27" s="12">
        <v>55</v>
      </c>
      <c r="K27" s="12">
        <v>5</v>
      </c>
      <c r="M27" s="12">
        <v>11</v>
      </c>
      <c r="N27" s="12">
        <v>5.52</v>
      </c>
      <c r="O27" s="12">
        <v>12</v>
      </c>
      <c r="R27" s="12">
        <v>30</v>
      </c>
      <c r="S27" s="12">
        <v>28</v>
      </c>
      <c r="T27" s="24">
        <v>5</v>
      </c>
      <c r="U27" s="12">
        <v>64</v>
      </c>
      <c r="W27" s="12">
        <v>3.9</v>
      </c>
      <c r="Y27" s="24">
        <v>1.09</v>
      </c>
      <c r="AA27" s="24">
        <f>+B27/Notes!C$26</f>
        <v>0.9189653420675722</v>
      </c>
      <c r="AB27" s="24">
        <f>+C27/Notes!$C$13</f>
        <v>0.4256647464456994</v>
      </c>
      <c r="AC27" s="24">
        <f>+D27/Notes!$C$11</f>
        <v>9.128450336883287</v>
      </c>
      <c r="AD27" s="24">
        <f>+E27/Notes!$C$11</f>
        <v>23.907846120408607</v>
      </c>
      <c r="AE27" s="24">
        <f>+F27/Notes!$C$11</f>
        <v>0</v>
      </c>
      <c r="AF27" s="24">
        <f>+G27/Notes!$C$11</f>
        <v>0</v>
      </c>
      <c r="AG27" s="24">
        <f>+H27/Notes!$C$11</f>
        <v>17.38752445120626</v>
      </c>
      <c r="AH27" s="24">
        <f>+I27/Notes!$C$11</f>
        <v>13.040643338404694</v>
      </c>
      <c r="AI27" s="24">
        <f>+J27/Notes!C$27</f>
        <v>1.732264968887419</v>
      </c>
      <c r="AJ27" s="24">
        <f>+K27/Notes!$C$11</f>
        <v>10.867202782003911</v>
      </c>
      <c r="AK27" s="24">
        <f>+L27/Notes!$C$11</f>
        <v>0</v>
      </c>
      <c r="AL27" s="24">
        <f t="shared" si="0"/>
        <v>11</v>
      </c>
      <c r="AM27" s="24">
        <f t="shared" si="1"/>
        <v>5.52</v>
      </c>
      <c r="AN27" s="24">
        <f>+O27/Notes!$C$11</f>
        <v>26.081286676809388</v>
      </c>
      <c r="AO27" s="24">
        <f>+P27/Notes!$C$22</f>
        <v>0</v>
      </c>
      <c r="AP27" s="24">
        <f>+Q27/Notes!$C$21</f>
        <v>0</v>
      </c>
      <c r="AQ27" s="24">
        <f>+R27/Notes!C$28</f>
        <v>0.9344999921969251</v>
      </c>
      <c r="AR27" s="24">
        <f>+S27/Notes!$C$13</f>
        <v>0.7945741933653055</v>
      </c>
      <c r="AS27" s="24">
        <f>+T27/Notes!$C$11</f>
        <v>10.867202782003911</v>
      </c>
      <c r="AT27" s="24">
        <f>+U27/Notes!C$29</f>
        <v>2.518959202267662</v>
      </c>
      <c r="AU27" s="24">
        <f>+V27/Notes!$C$11</f>
        <v>0</v>
      </c>
      <c r="AV27" s="24">
        <f>+W27/Notes!$C$11</f>
        <v>8.47641816996305</v>
      </c>
      <c r="AW27" s="24">
        <f>+X27/100/Notes!$C$11</f>
        <v>0</v>
      </c>
      <c r="AX27" s="24">
        <f>+Y27/Notes!$C$20</f>
        <v>0.041485566311320846</v>
      </c>
      <c r="AZ27" s="24">
        <f>+AA27/100*Silver!$D174</f>
        <v>0.23629371315645115</v>
      </c>
      <c r="BA27" s="24">
        <f>+AB27/100*Silver!$D174</f>
        <v>0.10945124793406816</v>
      </c>
      <c r="BB27" s="24">
        <f>+AC27/100*Silver!$D174</f>
        <v>2.347199972322573</v>
      </c>
      <c r="BC27" s="24">
        <f>+AD27/100*Silver!$D174</f>
        <v>6.147428498940071</v>
      </c>
      <c r="BD27" s="24">
        <f>+AE27/100*Silver!$D174</f>
        <v>0</v>
      </c>
      <c r="BE27" s="24">
        <f>+AF27/100*Silver!$D174</f>
        <v>0</v>
      </c>
      <c r="BF27" s="24">
        <f>+AG27/100*Silver!$D174</f>
        <v>4.470857090138233</v>
      </c>
      <c r="BG27" s="24">
        <f>+AH27/100*Silver!$D174</f>
        <v>3.3531428176036755</v>
      </c>
      <c r="BH27" s="24">
        <f>+AI27/100*Silver!$D174</f>
        <v>0.44541758315751007</v>
      </c>
      <c r="BI27" s="24">
        <f>+AJ27/100*Silver!$D174</f>
        <v>2.7942856813363957</v>
      </c>
      <c r="BJ27" s="24">
        <f>+AK27/100*Silver!$D174</f>
        <v>0</v>
      </c>
      <c r="BK27" s="24">
        <f>+AL27/100*Silver!$D174</f>
        <v>2.8284318523623266</v>
      </c>
      <c r="BL27" s="24">
        <f>+AM27*Silver!$D174</f>
        <v>141.93585295490948</v>
      </c>
      <c r="BM27" s="24">
        <f>+AN27/100*Silver!$D174</f>
        <v>6.706285635207351</v>
      </c>
      <c r="BN27" s="24">
        <f>+AO27*Silver!$D174</f>
        <v>0</v>
      </c>
      <c r="BO27" s="24">
        <f>+AP27*Silver!$D174</f>
        <v>0</v>
      </c>
      <c r="BP27" s="24">
        <f>+AQ27/100*Silver!$D174</f>
        <v>0.24028814036019353</v>
      </c>
      <c r="BQ27" s="24">
        <f>+AR27/100*Silver!$D174</f>
        <v>0.20430899614359388</v>
      </c>
      <c r="BR27" s="24">
        <f>+AS27/100*Silver!$D174</f>
        <v>2.7942856813363957</v>
      </c>
      <c r="BS27" s="24">
        <f>+AT27/100*Silver!$D174</f>
        <v>0.6477004038631865</v>
      </c>
      <c r="BT27" s="24">
        <f>+AU27/100*Silver!$D174</f>
        <v>0</v>
      </c>
      <c r="BU27" s="24">
        <f>+AV27/100*Silver!$D174</f>
        <v>2.1795428314423884</v>
      </c>
      <c r="BV27" s="24">
        <f>+AW27*Silver!$D174</f>
        <v>0</v>
      </c>
      <c r="BW27" s="24">
        <f>+AX27*Silver!$D174</f>
        <v>1.0667190651657215</v>
      </c>
    </row>
    <row r="28" spans="1:75" ht="15">
      <c r="A28" s="12">
        <v>1809</v>
      </c>
      <c r="B28" s="12">
        <v>34</v>
      </c>
      <c r="C28" s="12">
        <v>13</v>
      </c>
      <c r="D28" s="12">
        <v>3.7</v>
      </c>
      <c r="E28" s="12">
        <v>13</v>
      </c>
      <c r="H28" s="12">
        <v>8</v>
      </c>
      <c r="J28" s="12">
        <v>71</v>
      </c>
      <c r="K28" s="12">
        <v>6</v>
      </c>
      <c r="M28" s="12">
        <v>12</v>
      </c>
      <c r="N28" s="12">
        <v>5.46</v>
      </c>
      <c r="O28" s="12">
        <v>11</v>
      </c>
      <c r="R28" s="12">
        <v>30</v>
      </c>
      <c r="S28" s="12">
        <v>30</v>
      </c>
      <c r="T28" s="24">
        <v>5</v>
      </c>
      <c r="U28" s="12">
        <v>78</v>
      </c>
      <c r="W28" s="12">
        <v>3.9</v>
      </c>
      <c r="Y28" s="24">
        <v>1.19</v>
      </c>
      <c r="AA28" s="24">
        <f>+B28/Notes!C$26</f>
        <v>1.2497928652118981</v>
      </c>
      <c r="AB28" s="24">
        <f>+C28/Notes!$C$13</f>
        <v>0.36890944691960614</v>
      </c>
      <c r="AC28" s="24">
        <f>+D28/Notes!$C$11</f>
        <v>8.041730058682894</v>
      </c>
      <c r="AD28" s="24">
        <f>+E28/Notes!$C$11</f>
        <v>28.254727233210172</v>
      </c>
      <c r="AE28" s="24">
        <f>+F28/Notes!$C$11</f>
        <v>0</v>
      </c>
      <c r="AF28" s="24">
        <f>+G28/Notes!$C$11</f>
        <v>0</v>
      </c>
      <c r="AG28" s="24">
        <f>+H28/Notes!$C$11</f>
        <v>17.38752445120626</v>
      </c>
      <c r="AH28" s="24">
        <f>+I28/Notes!$C$11</f>
        <v>0</v>
      </c>
      <c r="AI28" s="24">
        <f>+J28/Notes!C$27</f>
        <v>2.2361965962001227</v>
      </c>
      <c r="AJ28" s="24">
        <f>+K28/Notes!$C$11</f>
        <v>13.040643338404694</v>
      </c>
      <c r="AK28" s="24">
        <f>+L28/Notes!$C$11</f>
        <v>0</v>
      </c>
      <c r="AL28" s="24">
        <f t="shared" si="0"/>
        <v>12</v>
      </c>
      <c r="AM28" s="24">
        <f t="shared" si="1"/>
        <v>5.46</v>
      </c>
      <c r="AN28" s="24">
        <f>+O28/Notes!$C$11</f>
        <v>23.907846120408607</v>
      </c>
      <c r="AO28" s="24">
        <f>+P28/Notes!$C$22</f>
        <v>0</v>
      </c>
      <c r="AP28" s="24">
        <f>+Q28/Notes!$C$21</f>
        <v>0</v>
      </c>
      <c r="AQ28" s="24">
        <f>+R28/Notes!C$28</f>
        <v>0.9344999921969251</v>
      </c>
      <c r="AR28" s="24">
        <f>+S28/Notes!$C$13</f>
        <v>0.8513294928913988</v>
      </c>
      <c r="AS28" s="24">
        <f>+T28/Notes!$C$11</f>
        <v>10.867202782003911</v>
      </c>
      <c r="AT28" s="24">
        <f>+U28/Notes!C$29</f>
        <v>3.0699815277637126</v>
      </c>
      <c r="AU28" s="24">
        <f>+V28/Notes!$C$11</f>
        <v>0</v>
      </c>
      <c r="AV28" s="24">
        <f>+W28/Notes!$C$11</f>
        <v>8.47641816996305</v>
      </c>
      <c r="AW28" s="24">
        <f>+X28/100/Notes!$C$11</f>
        <v>0</v>
      </c>
      <c r="AX28" s="24">
        <f>+Y28/Notes!$C$20</f>
        <v>0.04529158156924019</v>
      </c>
      <c r="AZ28" s="24">
        <f>+AA28/100*Silver!$D175</f>
        <v>0.3199379247531713</v>
      </c>
      <c r="BA28" s="24">
        <f>+AB28/100*Silver!$D175</f>
        <v>0.09443814743596549</v>
      </c>
      <c r="BB28" s="24">
        <f>+AC28/100*Silver!$D175</f>
        <v>2.0586246713482272</v>
      </c>
      <c r="BC28" s="24">
        <f>+AD28/100*Silver!$D175</f>
        <v>7.2330056020343125</v>
      </c>
      <c r="BD28" s="24">
        <f>+AE28/100*Silver!$D175</f>
        <v>0</v>
      </c>
      <c r="BE28" s="24">
        <f>+AF28/100*Silver!$D175</f>
        <v>0</v>
      </c>
      <c r="BF28" s="24">
        <f>+AG28/100*Silver!$D175</f>
        <v>4.4510803704826545</v>
      </c>
      <c r="BG28" s="24">
        <f>+AH28/100*Silver!$D175</f>
        <v>0</v>
      </c>
      <c r="BH28" s="24">
        <f>+AI28/100*Silver!$D175</f>
        <v>0.5724501381331469</v>
      </c>
      <c r="BI28" s="24">
        <f>+AJ28/100*Silver!$D175</f>
        <v>3.3383102778619906</v>
      </c>
      <c r="BJ28" s="24">
        <f>+AK28/100*Silver!$D175</f>
        <v>0</v>
      </c>
      <c r="BK28" s="24">
        <f>+AL28/100*Silver!$D175</f>
        <v>3.0719131176886036</v>
      </c>
      <c r="BL28" s="24">
        <f>+AM28*Silver!$D175</f>
        <v>139.77204685483147</v>
      </c>
      <c r="BM28" s="24">
        <f>+AN28/100*Silver!$D175</f>
        <v>6.12023550941365</v>
      </c>
      <c r="BN28" s="24">
        <f>+AO28*Silver!$D175</f>
        <v>0</v>
      </c>
      <c r="BO28" s="24">
        <f>+AP28*Silver!$D175</f>
        <v>0</v>
      </c>
      <c r="BP28" s="24">
        <f>+AQ28/100*Silver!$D175</f>
        <v>0.23922523204246934</v>
      </c>
      <c r="BQ28" s="24">
        <f>+AR28/100*Silver!$D175</f>
        <v>0.2179341863906896</v>
      </c>
      <c r="BR28" s="24">
        <f>+AS28/100*Silver!$D175</f>
        <v>2.7819252315516585</v>
      </c>
      <c r="BS28" s="24">
        <f>+AT28/100*Silver!$D175</f>
        <v>0.7858930438499209</v>
      </c>
      <c r="BT28" s="24">
        <f>+AU28/100*Silver!$D175</f>
        <v>0</v>
      </c>
      <c r="BU28" s="24">
        <f>+AV28/100*Silver!$D175</f>
        <v>2.1699016806102938</v>
      </c>
      <c r="BV28" s="24">
        <f>+AW28*Silver!$D175</f>
        <v>0</v>
      </c>
      <c r="BW28" s="24">
        <f>+AX28*Silver!$D175</f>
        <v>1.1594316961951028</v>
      </c>
    </row>
    <row r="29" spans="1:75" ht="15">
      <c r="A29" s="12">
        <v>1810</v>
      </c>
      <c r="B29" s="12">
        <v>20</v>
      </c>
      <c r="C29" s="12">
        <v>15</v>
      </c>
      <c r="D29" s="12">
        <v>3.7</v>
      </c>
      <c r="E29" s="12">
        <v>14</v>
      </c>
      <c r="H29" s="12">
        <v>9</v>
      </c>
      <c r="I29" s="12">
        <v>5</v>
      </c>
      <c r="J29" s="12">
        <v>88</v>
      </c>
      <c r="K29" s="12">
        <v>6</v>
      </c>
      <c r="M29" s="12">
        <v>13</v>
      </c>
      <c r="N29" s="12">
        <v>6.17</v>
      </c>
      <c r="O29" s="12">
        <v>11</v>
      </c>
      <c r="R29" s="12">
        <v>36</v>
      </c>
      <c r="S29" s="12">
        <v>32</v>
      </c>
      <c r="T29" s="24">
        <v>4.7</v>
      </c>
      <c r="U29" s="12">
        <v>99</v>
      </c>
      <c r="W29" s="12">
        <v>4.1</v>
      </c>
      <c r="Y29" s="24">
        <v>1.54</v>
      </c>
      <c r="AA29" s="24">
        <f>+B29/Notes!C$26</f>
        <v>0.7351722736540577</v>
      </c>
      <c r="AB29" s="24">
        <f>+C29/Notes!$C$13</f>
        <v>0.4256647464456994</v>
      </c>
      <c r="AC29" s="24">
        <f>+D29/Notes!$C$11</f>
        <v>8.041730058682894</v>
      </c>
      <c r="AD29" s="24">
        <f>+E29/Notes!$C$11</f>
        <v>30.428167789610953</v>
      </c>
      <c r="AE29" s="24">
        <f>+F29/Notes!$C$11</f>
        <v>0</v>
      </c>
      <c r="AF29" s="24">
        <f>+G29/Notes!$C$11</f>
        <v>0</v>
      </c>
      <c r="AG29" s="24">
        <f>+H29/Notes!$C$11</f>
        <v>19.56096500760704</v>
      </c>
      <c r="AH29" s="24">
        <f>+I29/Notes!$C$11</f>
        <v>10.867202782003911</v>
      </c>
      <c r="AI29" s="24">
        <f>+J29/Notes!C$27</f>
        <v>2.7716239502198703</v>
      </c>
      <c r="AJ29" s="24">
        <f>+K29/Notes!$C$11</f>
        <v>13.040643338404694</v>
      </c>
      <c r="AK29" s="24">
        <f>+L29/Notes!$C$11</f>
        <v>0</v>
      </c>
      <c r="AL29" s="24">
        <f t="shared" si="0"/>
        <v>13</v>
      </c>
      <c r="AM29" s="24">
        <f t="shared" si="1"/>
        <v>6.17</v>
      </c>
      <c r="AN29" s="24">
        <f>+O29/Notes!$C$11</f>
        <v>23.907846120408607</v>
      </c>
      <c r="AO29" s="24">
        <f>+P29/Notes!$C$22</f>
        <v>0</v>
      </c>
      <c r="AP29" s="24">
        <f>+Q29/Notes!$C$21</f>
        <v>0</v>
      </c>
      <c r="AQ29" s="24">
        <f>+R29/Notes!C$28</f>
        <v>1.1213999906363101</v>
      </c>
      <c r="AR29" s="24">
        <f>+S29/Notes!$C$13</f>
        <v>0.9080847924174921</v>
      </c>
      <c r="AS29" s="24">
        <f>+T29/Notes!$C$11</f>
        <v>10.215170615083677</v>
      </c>
      <c r="AT29" s="24">
        <f>+U29/Notes!C$29</f>
        <v>3.8965150160077893</v>
      </c>
      <c r="AU29" s="24">
        <f>+V29/Notes!$C$11</f>
        <v>0</v>
      </c>
      <c r="AV29" s="24">
        <f>+W29/Notes!$C$11</f>
        <v>8.911106281243207</v>
      </c>
      <c r="AW29" s="24">
        <f>+X29/100/Notes!$C$11</f>
        <v>0</v>
      </c>
      <c r="AX29" s="24">
        <f>+Y29/Notes!$C$20</f>
        <v>0.05861263497195789</v>
      </c>
      <c r="AZ29" s="24">
        <f>+AA29/100*Silver!$D176</f>
        <v>0.1864393983327325</v>
      </c>
      <c r="BA29" s="24">
        <f>+AB29/100*Silver!$D176</f>
        <v>0.10794841163465212</v>
      </c>
      <c r="BB29" s="24">
        <f>+AC29/100*Silver!$D176</f>
        <v>2.039379567789027</v>
      </c>
      <c r="BC29" s="24">
        <f>+AD29/100*Silver!$D176</f>
        <v>7.716571337580103</v>
      </c>
      <c r="BD29" s="24">
        <f>+AE29/100*Silver!$D176</f>
        <v>0</v>
      </c>
      <c r="BE29" s="24">
        <f>+AF29/100*Silver!$D176</f>
        <v>0</v>
      </c>
      <c r="BF29" s="24">
        <f>+AG29/100*Silver!$D176</f>
        <v>4.960653002730066</v>
      </c>
      <c r="BG29" s="24">
        <f>+AH29/100*Silver!$D176</f>
        <v>2.7559183348500365</v>
      </c>
      <c r="BH29" s="24">
        <f>+AI29/100*Silver!$D176</f>
        <v>0.7028827394635135</v>
      </c>
      <c r="BI29" s="24">
        <f>+AJ29/100*Silver!$D176</f>
        <v>3.307102001820044</v>
      </c>
      <c r="BJ29" s="24">
        <f>+AK29/100*Silver!$D176</f>
        <v>0</v>
      </c>
      <c r="BK29" s="24">
        <f>+AL29/100*Silver!$D176</f>
        <v>3.296794867247705</v>
      </c>
      <c r="BL29" s="24">
        <f>+AM29*Silver!$D176</f>
        <v>156.47095639167952</v>
      </c>
      <c r="BM29" s="24">
        <f>+AN29/100*Silver!$D176</f>
        <v>6.063020336670081</v>
      </c>
      <c r="BN29" s="24">
        <f>+AO29*Silver!$D176</f>
        <v>0</v>
      </c>
      <c r="BO29" s="24">
        <f>+AP29*Silver!$D176</f>
        <v>0</v>
      </c>
      <c r="BP29" s="24">
        <f>+AQ29/100*Silver!$D176</f>
        <v>0.28438659486626244</v>
      </c>
      <c r="BQ29" s="24">
        <f>+AR29/100*Silver!$D176</f>
        <v>0.23028994482059117</v>
      </c>
      <c r="BR29" s="24">
        <f>+AS29/100*Silver!$D176</f>
        <v>2.5905632347590344</v>
      </c>
      <c r="BS29" s="24">
        <f>+AT29/100*Silver!$D176</f>
        <v>0.988154669609853</v>
      </c>
      <c r="BT29" s="24">
        <f>+AU29/100*Silver!$D176</f>
        <v>0</v>
      </c>
      <c r="BU29" s="24">
        <f>+AV29/100*Silver!$D176</f>
        <v>2.25985303457703</v>
      </c>
      <c r="BV29" s="24">
        <f>+AW29*Silver!$D176</f>
        <v>0</v>
      </c>
      <c r="BW29" s="24">
        <f>+AX29*Silver!$D176</f>
        <v>1.4864141087031855</v>
      </c>
    </row>
    <row r="30" spans="1:75" ht="15">
      <c r="A30" s="12">
        <v>1811</v>
      </c>
      <c r="B30" s="12">
        <v>26</v>
      </c>
      <c r="C30" s="12">
        <v>16</v>
      </c>
      <c r="D30" s="12">
        <v>4.2</v>
      </c>
      <c r="E30" s="12">
        <v>14</v>
      </c>
      <c r="G30" s="12">
        <v>13</v>
      </c>
      <c r="H30" s="12">
        <v>8</v>
      </c>
      <c r="J30" s="12">
        <v>69</v>
      </c>
      <c r="K30" s="12">
        <v>6</v>
      </c>
      <c r="M30" s="12">
        <v>11</v>
      </c>
      <c r="N30" s="12">
        <v>6.08</v>
      </c>
      <c r="O30" s="12">
        <v>14</v>
      </c>
      <c r="R30" s="12">
        <v>32</v>
      </c>
      <c r="S30" s="12">
        <v>29</v>
      </c>
      <c r="T30" s="24">
        <v>5.1</v>
      </c>
      <c r="U30" s="12">
        <v>95</v>
      </c>
      <c r="V30" s="12">
        <v>6</v>
      </c>
      <c r="W30" s="12">
        <v>4.2</v>
      </c>
      <c r="Y30" s="24">
        <v>1.52</v>
      </c>
      <c r="AA30" s="24">
        <f>+B30/Notes!C$26</f>
        <v>0.955723955750275</v>
      </c>
      <c r="AB30" s="24">
        <f>+C30/Notes!$C$13</f>
        <v>0.45404239620874604</v>
      </c>
      <c r="AC30" s="24">
        <f>+D30/Notes!$C$11</f>
        <v>9.128450336883287</v>
      </c>
      <c r="AD30" s="24">
        <f>+E30/Notes!$C$11</f>
        <v>30.428167789610953</v>
      </c>
      <c r="AE30" s="24">
        <f>+F30/Notes!$C$11</f>
        <v>0</v>
      </c>
      <c r="AF30" s="24">
        <f>+G30/Notes!$C$11</f>
        <v>28.254727233210172</v>
      </c>
      <c r="AG30" s="24">
        <f>+H30/Notes!$C$11</f>
        <v>17.38752445120626</v>
      </c>
      <c r="AH30" s="24">
        <f>+I30/Notes!$C$11</f>
        <v>0</v>
      </c>
      <c r="AI30" s="24">
        <f>+J30/Notes!C$27</f>
        <v>2.173205142786035</v>
      </c>
      <c r="AJ30" s="24">
        <f>+K30/Notes!$C$11</f>
        <v>13.040643338404694</v>
      </c>
      <c r="AK30" s="24">
        <f>+L30/Notes!$C$11</f>
        <v>0</v>
      </c>
      <c r="AL30" s="24">
        <f t="shared" si="0"/>
        <v>11</v>
      </c>
      <c r="AM30" s="24">
        <f t="shared" si="1"/>
        <v>6.08</v>
      </c>
      <c r="AN30" s="24">
        <f>+O30/Notes!$C$11</f>
        <v>30.428167789610953</v>
      </c>
      <c r="AO30" s="24">
        <f>+P30/Notes!$C$22</f>
        <v>0</v>
      </c>
      <c r="AP30" s="24">
        <f>+Q30/Notes!$C$21</f>
        <v>0</v>
      </c>
      <c r="AQ30" s="24">
        <f>+R30/Notes!C$28</f>
        <v>0.9967999916767202</v>
      </c>
      <c r="AR30" s="24">
        <f>+S30/Notes!$C$13</f>
        <v>0.8229518431283521</v>
      </c>
      <c r="AS30" s="24">
        <f>+T30/Notes!$C$11</f>
        <v>11.08454683764399</v>
      </c>
      <c r="AT30" s="24">
        <f>+U30/Notes!C$29</f>
        <v>3.7390800658660606</v>
      </c>
      <c r="AU30" s="24">
        <f>+V30/Notes!$C$11</f>
        <v>13.040643338404694</v>
      </c>
      <c r="AV30" s="24">
        <f>+W30/Notes!$C$11</f>
        <v>9.128450336883287</v>
      </c>
      <c r="AW30" s="24">
        <f>+X30/100/Notes!$C$11</f>
        <v>0</v>
      </c>
      <c r="AX30" s="24">
        <f>+Y30/Notes!$C$20</f>
        <v>0.05785143192037402</v>
      </c>
      <c r="AZ30" s="24">
        <f>+AA30/100*Silver!$D177</f>
        <v>0.23799101510063866</v>
      </c>
      <c r="BA30" s="24">
        <f>+AB30/100*Silver!$D177</f>
        <v>0.11306403917396494</v>
      </c>
      <c r="BB30" s="24">
        <f>+AC30/100*Silver!$D177</f>
        <v>2.2731345687208857</v>
      </c>
      <c r="BC30" s="24">
        <f>+AD30/100*Silver!$D177</f>
        <v>7.577115229069618</v>
      </c>
      <c r="BD30" s="24">
        <f>+AE30/100*Silver!$D177</f>
        <v>0</v>
      </c>
      <c r="BE30" s="24">
        <f>+AF30/100*Silver!$D177</f>
        <v>7.035892712707502</v>
      </c>
      <c r="BF30" s="24">
        <f>+AG30/100*Silver!$D177</f>
        <v>4.329780130896925</v>
      </c>
      <c r="BG30" s="24">
        <f>+AH30/100*Silver!$D177</f>
        <v>0</v>
      </c>
      <c r="BH30" s="24">
        <f>+AI30/100*Silver!$D177</f>
        <v>0.5411638944924793</v>
      </c>
      <c r="BI30" s="24">
        <f>+AJ30/100*Silver!$D177</f>
        <v>3.2473350981726936</v>
      </c>
      <c r="BJ30" s="24">
        <f>+AK30/100*Silver!$D177</f>
        <v>0</v>
      </c>
      <c r="BK30" s="24">
        <f>+AL30/100*Silver!$D177</f>
        <v>2.7391812775603035</v>
      </c>
      <c r="BL30" s="24">
        <f>+AM30*Silver!$D177</f>
        <v>151.4020197051513</v>
      </c>
      <c r="BM30" s="24">
        <f>+AN30/100*Silver!$D177</f>
        <v>7.577115229069618</v>
      </c>
      <c r="BN30" s="24">
        <f>+AO30*Silver!$D177</f>
        <v>0</v>
      </c>
      <c r="BO30" s="24">
        <f>+AP30*Silver!$D177</f>
        <v>0</v>
      </c>
      <c r="BP30" s="24">
        <f>+AQ30/100*Silver!$D177</f>
        <v>0.2482196249702853</v>
      </c>
      <c r="BQ30" s="24">
        <f>+AR30/100*Silver!$D177</f>
        <v>0.20492857100281145</v>
      </c>
      <c r="BR30" s="24">
        <f>+AS30/100*Silver!$D177</f>
        <v>2.7602348334467894</v>
      </c>
      <c r="BS30" s="24">
        <f>+AT30/100*Silver!$D177</f>
        <v>0.9310925556108418</v>
      </c>
      <c r="BT30" s="24">
        <f>+AU30/100*Silver!$D177</f>
        <v>3.2473350981726936</v>
      </c>
      <c r="BU30" s="24">
        <f>+AV30/100*Silver!$D177</f>
        <v>2.2731345687208857</v>
      </c>
      <c r="BV30" s="24">
        <f>+AW30*Silver!$D177</f>
        <v>0</v>
      </c>
      <c r="BW30" s="24">
        <f>+AX30*Silver!$D177</f>
        <v>1.4405959926940275</v>
      </c>
    </row>
    <row r="31" spans="1:75" ht="15">
      <c r="A31" s="12">
        <v>1812</v>
      </c>
      <c r="B31" s="12">
        <v>28</v>
      </c>
      <c r="C31" s="12">
        <v>10</v>
      </c>
      <c r="D31" s="12">
        <v>3.8</v>
      </c>
      <c r="E31" s="12">
        <v>12</v>
      </c>
      <c r="G31" s="12">
        <v>13</v>
      </c>
      <c r="H31" s="12">
        <v>7</v>
      </c>
      <c r="J31" s="12">
        <v>70</v>
      </c>
      <c r="K31" s="12">
        <v>5</v>
      </c>
      <c r="M31" s="12">
        <v>12</v>
      </c>
      <c r="N31" s="12">
        <v>6.77</v>
      </c>
      <c r="O31" s="12">
        <v>12</v>
      </c>
      <c r="R31" s="12">
        <v>31</v>
      </c>
      <c r="S31" s="12">
        <v>28</v>
      </c>
      <c r="T31" s="24">
        <v>5</v>
      </c>
      <c r="U31" s="12">
        <v>85</v>
      </c>
      <c r="W31" s="12">
        <v>4.2</v>
      </c>
      <c r="Y31" s="24">
        <v>1.32</v>
      </c>
      <c r="AA31" s="24">
        <f>+B31/Notes!C$26</f>
        <v>1.0292411831156807</v>
      </c>
      <c r="AB31" s="24">
        <f>+C31/Notes!$C$13</f>
        <v>0.28377649763046625</v>
      </c>
      <c r="AC31" s="24">
        <f>+D31/Notes!$C$11</f>
        <v>8.259074114322972</v>
      </c>
      <c r="AD31" s="24">
        <f>+E31/Notes!$C$11</f>
        <v>26.081286676809388</v>
      </c>
      <c r="AE31" s="24">
        <f>+F31/Notes!$C$11</f>
        <v>0</v>
      </c>
      <c r="AF31" s="24">
        <f>+G31/Notes!$C$11</f>
        <v>28.254727233210172</v>
      </c>
      <c r="AG31" s="24">
        <f>+H31/Notes!$C$11</f>
        <v>15.214083894805476</v>
      </c>
      <c r="AH31" s="24">
        <f>+I31/Notes!$C$11</f>
        <v>0</v>
      </c>
      <c r="AI31" s="24">
        <f>+J31/Notes!C$27</f>
        <v>2.2047008694930788</v>
      </c>
      <c r="AJ31" s="24">
        <f>+K31/Notes!$C$11</f>
        <v>10.867202782003911</v>
      </c>
      <c r="AK31" s="24">
        <f>+L31/Notes!$C$11</f>
        <v>0</v>
      </c>
      <c r="AL31" s="24">
        <f t="shared" si="0"/>
        <v>12</v>
      </c>
      <c r="AM31" s="24">
        <f t="shared" si="1"/>
        <v>6.77</v>
      </c>
      <c r="AN31" s="24">
        <f>+O31/Notes!$C$11</f>
        <v>26.081286676809388</v>
      </c>
      <c r="AO31" s="24">
        <f>+P31/Notes!$C$22</f>
        <v>0</v>
      </c>
      <c r="AP31" s="24">
        <f>+Q31/Notes!$C$21</f>
        <v>0</v>
      </c>
      <c r="AQ31" s="24">
        <f>+R31/Notes!C$28</f>
        <v>0.9656499919368227</v>
      </c>
      <c r="AR31" s="24">
        <f>+S31/Notes!$C$13</f>
        <v>0.7945741933653055</v>
      </c>
      <c r="AS31" s="24">
        <f>+T31/Notes!$C$11</f>
        <v>10.867202782003911</v>
      </c>
      <c r="AT31" s="24">
        <f>+U31/Notes!C$29</f>
        <v>3.345492690511738</v>
      </c>
      <c r="AU31" s="24">
        <f>+V31/Notes!$C$11</f>
        <v>0</v>
      </c>
      <c r="AV31" s="24">
        <f>+W31/Notes!$C$11</f>
        <v>9.128450336883287</v>
      </c>
      <c r="AW31" s="24">
        <f>+X31/100/Notes!$C$11</f>
        <v>0</v>
      </c>
      <c r="AX31" s="24">
        <f>+Y31/Notes!$C$20</f>
        <v>0.05023940140453534</v>
      </c>
      <c r="AZ31" s="24">
        <f>+AA31/100*Silver!$D178</f>
        <v>0.2659091918720596</v>
      </c>
      <c r="BA31" s="24">
        <f>+AB31/100*Silver!$D178</f>
        <v>0.07331496290186787</v>
      </c>
      <c r="BB31" s="24">
        <f>+AC31/100*Silver!$D178</f>
        <v>2.13376977075764</v>
      </c>
      <c r="BC31" s="24">
        <f>+AD31/100*Silver!$D178</f>
        <v>6.738220328708338</v>
      </c>
      <c r="BD31" s="24">
        <f>+AE31/100*Silver!$D178</f>
        <v>0</v>
      </c>
      <c r="BE31" s="24">
        <f>+AF31/100*Silver!$D178</f>
        <v>7.299738689434032</v>
      </c>
      <c r="BF31" s="24">
        <f>+AG31/100*Silver!$D178</f>
        <v>3.9306285250798636</v>
      </c>
      <c r="BG31" s="24">
        <f>+AH31/100*Silver!$D178</f>
        <v>0</v>
      </c>
      <c r="BH31" s="24">
        <f>+AI31/100*Silver!$D178</f>
        <v>0.5695946063408159</v>
      </c>
      <c r="BI31" s="24">
        <f>+AJ31/100*Silver!$D178</f>
        <v>2.807591803628474</v>
      </c>
      <c r="BJ31" s="24">
        <f>+AK31/100*Silver!$D178</f>
        <v>0</v>
      </c>
      <c r="BK31" s="24">
        <f>+AL31/100*Silver!$D178</f>
        <v>3.1002551732387063</v>
      </c>
      <c r="BL31" s="24">
        <f>+AM31*Silver!$D178</f>
        <v>174.906062690217</v>
      </c>
      <c r="BM31" s="24">
        <f>+AN31/100*Silver!$D178</f>
        <v>6.738220328708338</v>
      </c>
      <c r="BN31" s="24">
        <f>+AO31*Silver!$D178</f>
        <v>0</v>
      </c>
      <c r="BO31" s="24">
        <f>+AP31*Silver!$D178</f>
        <v>0</v>
      </c>
      <c r="BP31" s="24">
        <f>+AQ31/100*Silver!$D178</f>
        <v>0.24948011525333744</v>
      </c>
      <c r="BQ31" s="24">
        <f>+AR31/100*Silver!$D178</f>
        <v>0.20528189612523004</v>
      </c>
      <c r="BR31" s="24">
        <f>+AS31/100*Silver!$D178</f>
        <v>2.807591803628474</v>
      </c>
      <c r="BS31" s="24">
        <f>+AT31/100*Silver!$D178</f>
        <v>0.8643234183992744</v>
      </c>
      <c r="BT31" s="24">
        <f>+AU31/100*Silver!$D178</f>
        <v>0</v>
      </c>
      <c r="BU31" s="24">
        <f>+AV31/100*Silver!$D178</f>
        <v>2.3583771150479182</v>
      </c>
      <c r="BV31" s="24">
        <f>+AW31*Silver!$D178</f>
        <v>0</v>
      </c>
      <c r="BW31" s="24">
        <f>+AX31*Silver!$D178</f>
        <v>1.2979580342068884</v>
      </c>
    </row>
    <row r="32" spans="1:75" ht="15">
      <c r="A32" s="12">
        <v>1813</v>
      </c>
      <c r="B32" s="12">
        <v>28</v>
      </c>
      <c r="C32" s="12">
        <v>10</v>
      </c>
      <c r="D32" s="12">
        <v>3.9</v>
      </c>
      <c r="E32" s="12">
        <v>14</v>
      </c>
      <c r="G32" s="12">
        <v>12</v>
      </c>
      <c r="H32" s="12">
        <v>8</v>
      </c>
      <c r="I32" s="12">
        <v>6</v>
      </c>
      <c r="J32" s="12">
        <v>90</v>
      </c>
      <c r="K32" s="12">
        <v>5</v>
      </c>
      <c r="M32" s="12">
        <v>12</v>
      </c>
      <c r="N32" s="12">
        <v>5.65</v>
      </c>
      <c r="O32" s="12">
        <v>14</v>
      </c>
      <c r="R32" s="12">
        <v>40</v>
      </c>
      <c r="S32" s="12">
        <v>35</v>
      </c>
      <c r="T32" s="24">
        <v>5</v>
      </c>
      <c r="U32" s="12">
        <v>107</v>
      </c>
      <c r="V32" s="12">
        <v>6</v>
      </c>
      <c r="W32" s="12">
        <v>4.2</v>
      </c>
      <c r="Y32" s="24">
        <v>1.77</v>
      </c>
      <c r="AA32" s="24">
        <f>+B32/Notes!C$26</f>
        <v>1.0292411831156807</v>
      </c>
      <c r="AB32" s="24">
        <f>+C32/Notes!$C$13</f>
        <v>0.28377649763046625</v>
      </c>
      <c r="AC32" s="24">
        <f>+D32/Notes!$C$11</f>
        <v>8.47641816996305</v>
      </c>
      <c r="AD32" s="24">
        <f>+E32/Notes!$C$11</f>
        <v>30.428167789610953</v>
      </c>
      <c r="AE32" s="24">
        <f>+F32/Notes!$C$11</f>
        <v>0</v>
      </c>
      <c r="AF32" s="24">
        <f>+G32/Notes!$C$11</f>
        <v>26.081286676809388</v>
      </c>
      <c r="AG32" s="24">
        <f>+H32/Notes!$C$11</f>
        <v>17.38752445120626</v>
      </c>
      <c r="AH32" s="24">
        <f>+I32/Notes!$C$11</f>
        <v>13.040643338404694</v>
      </c>
      <c r="AI32" s="24">
        <f>+J32/Notes!C$27</f>
        <v>2.834615403633958</v>
      </c>
      <c r="AJ32" s="24">
        <f>+K32/Notes!$C$11</f>
        <v>10.867202782003911</v>
      </c>
      <c r="AK32" s="24">
        <f>+L32/Notes!$C$11</f>
        <v>0</v>
      </c>
      <c r="AL32" s="24">
        <f t="shared" si="0"/>
        <v>12</v>
      </c>
      <c r="AM32" s="24">
        <f t="shared" si="1"/>
        <v>5.65</v>
      </c>
      <c r="AN32" s="24">
        <f>+O32/Notes!$C$11</f>
        <v>30.428167789610953</v>
      </c>
      <c r="AO32" s="24">
        <f>+P32/Notes!$C$22</f>
        <v>0</v>
      </c>
      <c r="AP32" s="24">
        <f>+Q32/Notes!$C$21</f>
        <v>0</v>
      </c>
      <c r="AQ32" s="24">
        <f>+R32/Notes!C$28</f>
        <v>1.2459999895959002</v>
      </c>
      <c r="AR32" s="24">
        <f>+S32/Notes!$C$13</f>
        <v>0.9932177417066319</v>
      </c>
      <c r="AS32" s="24">
        <f>+T32/Notes!$C$11</f>
        <v>10.867202782003911</v>
      </c>
      <c r="AT32" s="24">
        <f>+U32/Notes!C$29</f>
        <v>4.211384916291247</v>
      </c>
      <c r="AU32" s="24">
        <f>+V32/Notes!$C$11</f>
        <v>13.040643338404694</v>
      </c>
      <c r="AV32" s="24">
        <f>+W32/Notes!$C$11</f>
        <v>9.128450336883287</v>
      </c>
      <c r="AW32" s="24">
        <f>+X32/100/Notes!$C$11</f>
        <v>0</v>
      </c>
      <c r="AX32" s="24">
        <f>+Y32/Notes!$C$20</f>
        <v>0.06736647006517238</v>
      </c>
      <c r="AZ32" s="24">
        <f>+AA32/100*Silver!$D179</f>
        <v>0.26846601102467565</v>
      </c>
      <c r="BA32" s="24">
        <f>+AB32/100*Silver!$D179</f>
        <v>0.074019914468232</v>
      </c>
      <c r="BB32" s="24">
        <f>+AC32/100*Silver!$D179</f>
        <v>2.2109785453574236</v>
      </c>
      <c r="BC32" s="24">
        <f>+AD32/100*Silver!$D179</f>
        <v>7.936846060257419</v>
      </c>
      <c r="BD32" s="24">
        <f>+AE32/100*Silver!$D179</f>
        <v>0</v>
      </c>
      <c r="BE32" s="24">
        <f>+AF32/100*Silver!$D179</f>
        <v>6.803010908792073</v>
      </c>
      <c r="BF32" s="24">
        <f>+AG32/100*Silver!$D179</f>
        <v>4.535340605861382</v>
      </c>
      <c r="BG32" s="24">
        <f>+AH32/100*Silver!$D179</f>
        <v>3.4015054543960366</v>
      </c>
      <c r="BH32" s="24">
        <f>+AI32/100*Silver!$D179</f>
        <v>0.7393776140000977</v>
      </c>
      <c r="BI32" s="24">
        <f>+AJ32/100*Silver!$D179</f>
        <v>2.8345878786633634</v>
      </c>
      <c r="BJ32" s="24">
        <f>+AK32/100*Silver!$D179</f>
        <v>0</v>
      </c>
      <c r="BK32" s="24">
        <f>+AL32/100*Silver!$D179</f>
        <v>3.1300653191352326</v>
      </c>
      <c r="BL32" s="24">
        <f>+AM32*Silver!$D179</f>
        <v>147.37390877595055</v>
      </c>
      <c r="BM32" s="24">
        <f>+AN32/100*Silver!$D179</f>
        <v>7.936846060257419</v>
      </c>
      <c r="BN32" s="24">
        <f>+AO32*Silver!$D179</f>
        <v>0</v>
      </c>
      <c r="BO32" s="24">
        <f>+AP32*Silver!$D179</f>
        <v>0</v>
      </c>
      <c r="BP32" s="24">
        <f>+AQ32/100*Silver!$D179</f>
        <v>0.3250051129230824</v>
      </c>
      <c r="BQ32" s="24">
        <f>+AR32/100*Silver!$D179</f>
        <v>0.259069700638812</v>
      </c>
      <c r="BR32" s="24">
        <f>+AS32/100*Silver!$D179</f>
        <v>2.8345878786633634</v>
      </c>
      <c r="BS32" s="24">
        <f>+AT32/100*Silver!$D179</f>
        <v>1.0984924893343724</v>
      </c>
      <c r="BT32" s="24">
        <f>+AU32/100*Silver!$D179</f>
        <v>3.4015054543960366</v>
      </c>
      <c r="BU32" s="24">
        <f>+AV32/100*Silver!$D179</f>
        <v>2.381053818077226</v>
      </c>
      <c r="BV32" s="24">
        <f>+AW32*Silver!$D179</f>
        <v>0</v>
      </c>
      <c r="BW32" s="24">
        <f>+AX32*Silver!$D179</f>
        <v>1.7571787635296492</v>
      </c>
    </row>
    <row r="33" spans="1:75" ht="15">
      <c r="A33" s="12">
        <v>1814</v>
      </c>
      <c r="B33" s="12">
        <v>36</v>
      </c>
      <c r="C33" s="12">
        <v>10</v>
      </c>
      <c r="D33" s="12">
        <v>4.8</v>
      </c>
      <c r="E33" s="12">
        <v>16</v>
      </c>
      <c r="G33" s="12">
        <v>12</v>
      </c>
      <c r="H33" s="12">
        <v>9</v>
      </c>
      <c r="I33" s="12">
        <v>4</v>
      </c>
      <c r="J33" s="12">
        <v>94</v>
      </c>
      <c r="K33" s="12">
        <v>6</v>
      </c>
      <c r="M33" s="12">
        <v>12</v>
      </c>
      <c r="N33" s="12">
        <v>5.61</v>
      </c>
      <c r="O33" s="12">
        <v>14</v>
      </c>
      <c r="R33" s="12">
        <v>47</v>
      </c>
      <c r="S33" s="12">
        <v>29</v>
      </c>
      <c r="T33" s="24">
        <v>7.1</v>
      </c>
      <c r="U33" s="12">
        <v>116</v>
      </c>
      <c r="V33" s="12">
        <v>7</v>
      </c>
      <c r="W33" s="12">
        <v>4.1</v>
      </c>
      <c r="Y33" s="24">
        <v>1.93</v>
      </c>
      <c r="AA33" s="24">
        <f>+B33/Notes!C$26</f>
        <v>1.3233100925773038</v>
      </c>
      <c r="AB33" s="24">
        <f>+C33/Notes!$C$13</f>
        <v>0.28377649763046625</v>
      </c>
      <c r="AC33" s="24">
        <f>+D33/Notes!$C$11</f>
        <v>10.432514670723755</v>
      </c>
      <c r="AD33" s="24">
        <f>+E33/Notes!$C$11</f>
        <v>34.77504890241252</v>
      </c>
      <c r="AE33" s="24">
        <f>+F33/Notes!$C$11</f>
        <v>0</v>
      </c>
      <c r="AF33" s="24">
        <f>+G33/Notes!$C$11</f>
        <v>26.081286676809388</v>
      </c>
      <c r="AG33" s="24">
        <f>+H33/Notes!$C$11</f>
        <v>19.56096500760704</v>
      </c>
      <c r="AH33" s="24">
        <f>+I33/Notes!$C$11</f>
        <v>8.69376222560313</v>
      </c>
      <c r="AI33" s="24">
        <f>+J33/Notes!C$27</f>
        <v>2.9605983104621343</v>
      </c>
      <c r="AJ33" s="24">
        <f>+K33/Notes!$C$11</f>
        <v>13.040643338404694</v>
      </c>
      <c r="AK33" s="24">
        <f>+L33/Notes!$C$11</f>
        <v>0</v>
      </c>
      <c r="AL33" s="24">
        <f t="shared" si="0"/>
        <v>12</v>
      </c>
      <c r="AM33" s="24">
        <f t="shared" si="1"/>
        <v>5.61</v>
      </c>
      <c r="AN33" s="24">
        <f>+O33/Notes!$C$11</f>
        <v>30.428167789610953</v>
      </c>
      <c r="AO33" s="24">
        <f>+P33/Notes!$C$22</f>
        <v>0</v>
      </c>
      <c r="AP33" s="24">
        <f>+Q33/Notes!$C$21</f>
        <v>0</v>
      </c>
      <c r="AQ33" s="24">
        <f>+R33/Notes!C$28</f>
        <v>1.4640499877751827</v>
      </c>
      <c r="AR33" s="24">
        <f>+S33/Notes!$C$13</f>
        <v>0.8229518431283521</v>
      </c>
      <c r="AS33" s="24">
        <f>+T33/Notes!$C$11</f>
        <v>15.431427950445554</v>
      </c>
      <c r="AT33" s="24">
        <f>+U33/Notes!C$29</f>
        <v>4.565613554110137</v>
      </c>
      <c r="AU33" s="24">
        <f>+V33/Notes!$C$11</f>
        <v>15.214083894805476</v>
      </c>
      <c r="AV33" s="24">
        <f>+W33/Notes!$C$11</f>
        <v>8.911106281243207</v>
      </c>
      <c r="AW33" s="24">
        <f>+X33/100/Notes!$C$11</f>
        <v>0</v>
      </c>
      <c r="AX33" s="24">
        <f>+Y33/Notes!$C$20</f>
        <v>0.07345609447784332</v>
      </c>
      <c r="AZ33" s="24">
        <f>+AA33/100*Silver!$D180</f>
        <v>0.31935716121415003</v>
      </c>
      <c r="BA33" s="24">
        <f>+AB33/100*Silver!$D180</f>
        <v>0.0684843690159233</v>
      </c>
      <c r="BB33" s="24">
        <f>+AC33/100*Silver!$D180</f>
        <v>2.5177003396675026</v>
      </c>
      <c r="BC33" s="24">
        <f>+AD33/100*Silver!$D180</f>
        <v>8.392334465558342</v>
      </c>
      <c r="BD33" s="24">
        <f>+AE33/100*Silver!$D180</f>
        <v>0</v>
      </c>
      <c r="BE33" s="24">
        <f>+AF33/100*Silver!$D180</f>
        <v>6.2942508491687565</v>
      </c>
      <c r="BF33" s="24">
        <f>+AG33/100*Silver!$D180</f>
        <v>4.720688136876568</v>
      </c>
      <c r="BG33" s="24">
        <f>+AH33/100*Silver!$D180</f>
        <v>2.0980836163895855</v>
      </c>
      <c r="BH33" s="24">
        <f>+AI33/100*Silver!$D180</f>
        <v>0.7144873127077458</v>
      </c>
      <c r="BI33" s="24">
        <f>+AJ33/100*Silver!$D180</f>
        <v>3.1471254245843783</v>
      </c>
      <c r="BJ33" s="24">
        <f>+AK33/100*Silver!$D180</f>
        <v>0</v>
      </c>
      <c r="BK33" s="24">
        <f>+AL33/100*Silver!$D180</f>
        <v>2.895984815702545</v>
      </c>
      <c r="BL33" s="24">
        <f>+AM33*Silver!$D180</f>
        <v>135.38729013409397</v>
      </c>
      <c r="BM33" s="24">
        <f>+AN33/100*Silver!$D180</f>
        <v>7.343292657363549</v>
      </c>
      <c r="BN33" s="24">
        <f>+AO33*Silver!$D180</f>
        <v>0</v>
      </c>
      <c r="BO33" s="24">
        <f>+AP33*Silver!$D180</f>
        <v>0</v>
      </c>
      <c r="BP33" s="24">
        <f>+AQ33/100*Silver!$D180</f>
        <v>0.3533222111688688</v>
      </c>
      <c r="BQ33" s="24">
        <f>+AR33/100*Silver!$D180</f>
        <v>0.19860467014617753</v>
      </c>
      <c r="BR33" s="24">
        <f>+AS33/100*Silver!$D180</f>
        <v>3.7240984190915136</v>
      </c>
      <c r="BS33" s="24">
        <f>+AT33/100*Silver!$D180</f>
        <v>1.1018289605890572</v>
      </c>
      <c r="BT33" s="24">
        <f>+AU33/100*Silver!$D180</f>
        <v>3.6716463286817747</v>
      </c>
      <c r="BU33" s="24">
        <f>+AV33/100*Silver!$D180</f>
        <v>2.150535706799325</v>
      </c>
      <c r="BV33" s="24">
        <f>+AW33*Silver!$D180</f>
        <v>0</v>
      </c>
      <c r="BW33" s="24">
        <f>+AX33*Silver!$D180</f>
        <v>1.7727311185720485</v>
      </c>
    </row>
    <row r="34" spans="1:75" ht="15">
      <c r="A34" s="12">
        <v>1815</v>
      </c>
      <c r="B34" s="12">
        <v>31</v>
      </c>
      <c r="C34" s="12">
        <v>14</v>
      </c>
      <c r="D34" s="12">
        <v>4.7</v>
      </c>
      <c r="E34" s="12">
        <v>17</v>
      </c>
      <c r="G34" s="12">
        <v>13</v>
      </c>
      <c r="H34" s="12">
        <v>9</v>
      </c>
      <c r="I34" s="12">
        <v>7</v>
      </c>
      <c r="J34" s="12">
        <v>99</v>
      </c>
      <c r="K34" s="12">
        <v>6</v>
      </c>
      <c r="M34" s="12">
        <v>12</v>
      </c>
      <c r="N34" s="12">
        <v>5.97</v>
      </c>
      <c r="O34" s="12">
        <v>12</v>
      </c>
      <c r="R34" s="12">
        <v>47</v>
      </c>
      <c r="S34" s="12">
        <v>33</v>
      </c>
      <c r="T34" s="24">
        <v>5.4</v>
      </c>
      <c r="U34" s="12">
        <v>117</v>
      </c>
      <c r="V34" s="12">
        <v>7</v>
      </c>
      <c r="W34" s="12">
        <v>4.1</v>
      </c>
      <c r="Y34" s="24">
        <v>1.85</v>
      </c>
      <c r="AA34" s="24">
        <f>+B34/Notes!C$26</f>
        <v>1.1395170241637895</v>
      </c>
      <c r="AB34" s="24">
        <f>+C34/Notes!$C$13</f>
        <v>0.3972870966826528</v>
      </c>
      <c r="AC34" s="24">
        <f>+D34/Notes!$C$11</f>
        <v>10.215170615083677</v>
      </c>
      <c r="AD34" s="24">
        <f>+E34/Notes!$C$11</f>
        <v>36.9484894588133</v>
      </c>
      <c r="AE34" s="24">
        <f>+F34/Notes!$C$11</f>
        <v>0</v>
      </c>
      <c r="AF34" s="24">
        <f>+G34/Notes!$C$11</f>
        <v>28.254727233210172</v>
      </c>
      <c r="AG34" s="24">
        <f>+H34/Notes!$C$11</f>
        <v>19.56096500760704</v>
      </c>
      <c r="AH34" s="24">
        <f>+I34/Notes!$C$11</f>
        <v>15.214083894805476</v>
      </c>
      <c r="AI34" s="24">
        <f>+J34/Notes!C$27</f>
        <v>3.1180769439973544</v>
      </c>
      <c r="AJ34" s="24">
        <f>+K34/Notes!$C$11</f>
        <v>13.040643338404694</v>
      </c>
      <c r="AK34" s="24">
        <f>+L34/Notes!$C$11</f>
        <v>0</v>
      </c>
      <c r="AL34" s="24">
        <f t="shared" si="0"/>
        <v>12</v>
      </c>
      <c r="AM34" s="24">
        <f t="shared" si="1"/>
        <v>5.97</v>
      </c>
      <c r="AN34" s="24">
        <f>+O34/Notes!$C$11</f>
        <v>26.081286676809388</v>
      </c>
      <c r="AO34" s="24">
        <f>+P34/Notes!$C$22</f>
        <v>0</v>
      </c>
      <c r="AP34" s="24">
        <f>+Q34/Notes!$C$21</f>
        <v>0</v>
      </c>
      <c r="AQ34" s="24">
        <f>+R34/Notes!C$28</f>
        <v>1.4640499877751827</v>
      </c>
      <c r="AR34" s="24">
        <f>+S34/Notes!$C$13</f>
        <v>0.9364624421805386</v>
      </c>
      <c r="AS34" s="24">
        <f>+T34/Notes!$C$11</f>
        <v>11.736579004564225</v>
      </c>
      <c r="AT34" s="24">
        <f>+U34/Notes!C$29</f>
        <v>4.604972291645569</v>
      </c>
      <c r="AU34" s="24">
        <f>+V34/Notes!$C$11</f>
        <v>15.214083894805476</v>
      </c>
      <c r="AV34" s="24">
        <f>+W34/Notes!$C$11</f>
        <v>8.911106281243207</v>
      </c>
      <c r="AW34" s="24">
        <f>+X34/100/Notes!$C$11</f>
        <v>0</v>
      </c>
      <c r="AX34" s="24">
        <f>+Y34/Notes!$C$20</f>
        <v>0.07041128227150786</v>
      </c>
      <c r="AZ34" s="24">
        <f>+AA34/100*Silver!$D181</f>
        <v>0.27872138454890455</v>
      </c>
      <c r="BA34" s="24">
        <f>+AB34/100*Silver!$D181</f>
        <v>0.09717486207111484</v>
      </c>
      <c r="BB34" s="24">
        <f>+AC34/100*Silver!$D181</f>
        <v>2.49859057553682</v>
      </c>
      <c r="BC34" s="24">
        <f>+AD34/100*Silver!$D181</f>
        <v>9.037455273218285</v>
      </c>
      <c r="BD34" s="24">
        <f>+AE34/100*Silver!$D181</f>
        <v>0</v>
      </c>
      <c r="BE34" s="24">
        <f>+AF34/100*Silver!$D181</f>
        <v>6.91099520893163</v>
      </c>
      <c r="BF34" s="24">
        <f>+AG34/100*Silver!$D181</f>
        <v>4.784535144644975</v>
      </c>
      <c r="BG34" s="24">
        <f>+AH34/100*Silver!$D181</f>
        <v>3.721305112501647</v>
      </c>
      <c r="BH34" s="24">
        <f>+AI34/100*Silver!$D181</f>
        <v>0.7626693630125552</v>
      </c>
      <c r="BI34" s="24">
        <f>+AJ34/100*Silver!$D181</f>
        <v>3.1896900964299832</v>
      </c>
      <c r="BJ34" s="24">
        <f>+AK34/100*Silver!$D181</f>
        <v>0</v>
      </c>
      <c r="BK34" s="24">
        <f>+AL34/100*Silver!$D181</f>
        <v>2.9351528267348703</v>
      </c>
      <c r="BL34" s="24">
        <f>+AM34*Silver!$D181</f>
        <v>146.02385313005982</v>
      </c>
      <c r="BM34" s="24">
        <f>+AN34/100*Silver!$D181</f>
        <v>6.3793801928599665</v>
      </c>
      <c r="BN34" s="24">
        <f>+AO34*Silver!$D181</f>
        <v>0</v>
      </c>
      <c r="BO34" s="24">
        <f>+AP34*Silver!$D181</f>
        <v>0</v>
      </c>
      <c r="BP34" s="24">
        <f>+AQ34/100*Silver!$D181</f>
        <v>0.3581008716749567</v>
      </c>
      <c r="BQ34" s="24">
        <f>+AR34/100*Silver!$D181</f>
        <v>0.22905503202477068</v>
      </c>
      <c r="BR34" s="24">
        <f>+AS34/100*Silver!$D181</f>
        <v>2.870721086786985</v>
      </c>
      <c r="BS34" s="24">
        <f>+AT34/100*Silver!$D181</f>
        <v>1.1263581199049373</v>
      </c>
      <c r="BT34" s="24">
        <f>+AU34/100*Silver!$D181</f>
        <v>3.721305112501647</v>
      </c>
      <c r="BU34" s="24">
        <f>+AV34/100*Silver!$D181</f>
        <v>2.1796215658938216</v>
      </c>
      <c r="BV34" s="24">
        <f>+AW34*Silver!$D181</f>
        <v>0</v>
      </c>
      <c r="BW34" s="24">
        <f>+AX34*Silver!$D181</f>
        <v>1.7222322849436933</v>
      </c>
    </row>
    <row r="35" spans="1:75" ht="15">
      <c r="A35" s="12">
        <v>1816</v>
      </c>
      <c r="B35" s="12">
        <v>36</v>
      </c>
      <c r="C35" s="12">
        <v>17</v>
      </c>
      <c r="D35" s="12">
        <v>3.9</v>
      </c>
      <c r="E35" s="12">
        <v>20</v>
      </c>
      <c r="G35" s="12">
        <v>12</v>
      </c>
      <c r="H35" s="12">
        <v>10</v>
      </c>
      <c r="I35" s="12">
        <v>7</v>
      </c>
      <c r="J35" s="12">
        <v>108</v>
      </c>
      <c r="K35" s="12">
        <v>5</v>
      </c>
      <c r="M35" s="12">
        <v>12</v>
      </c>
      <c r="N35" s="12">
        <v>8.84</v>
      </c>
      <c r="O35" s="12">
        <v>12</v>
      </c>
      <c r="R35" s="12">
        <v>55</v>
      </c>
      <c r="S35" s="12">
        <v>34</v>
      </c>
      <c r="T35" s="24">
        <v>7.1</v>
      </c>
      <c r="U35" s="12">
        <v>123</v>
      </c>
      <c r="V35" s="12">
        <v>8</v>
      </c>
      <c r="W35" s="12">
        <v>4.4</v>
      </c>
      <c r="Y35" s="24">
        <v>1.93</v>
      </c>
      <c r="AA35" s="24">
        <f>+B35/Notes!C$26</f>
        <v>1.3233100925773038</v>
      </c>
      <c r="AB35" s="24">
        <f>+C35/Notes!$C$13</f>
        <v>0.48242004597179267</v>
      </c>
      <c r="AC35" s="24">
        <f>+D35/Notes!$C$11</f>
        <v>8.47641816996305</v>
      </c>
      <c r="AD35" s="24">
        <f>+E35/Notes!$C$11</f>
        <v>43.468811128015645</v>
      </c>
      <c r="AE35" s="24">
        <f>+F35/Notes!$C$11</f>
        <v>0</v>
      </c>
      <c r="AF35" s="24">
        <f>+G35/Notes!$C$11</f>
        <v>26.081286676809388</v>
      </c>
      <c r="AG35" s="24">
        <f>+H35/Notes!$C$11</f>
        <v>21.734405564007822</v>
      </c>
      <c r="AH35" s="24">
        <f>+I35/Notes!$C$11</f>
        <v>15.214083894805476</v>
      </c>
      <c r="AI35" s="24">
        <f>+J35/Notes!C$27</f>
        <v>3.40153848436075</v>
      </c>
      <c r="AJ35" s="24">
        <f>+K35/Notes!$C$11</f>
        <v>10.867202782003911</v>
      </c>
      <c r="AK35" s="24">
        <f>+L35/Notes!$C$11</f>
        <v>0</v>
      </c>
      <c r="AL35" s="24">
        <f t="shared" si="0"/>
        <v>12</v>
      </c>
      <c r="AM35" s="24">
        <f t="shared" si="1"/>
        <v>8.84</v>
      </c>
      <c r="AN35" s="24">
        <f>+O35/Notes!$C$11</f>
        <v>26.081286676809388</v>
      </c>
      <c r="AO35" s="24">
        <f>+P35/Notes!$C$22</f>
        <v>0</v>
      </c>
      <c r="AP35" s="24">
        <f>+Q35/Notes!$C$21</f>
        <v>0</v>
      </c>
      <c r="AQ35" s="24">
        <f>+R35/Notes!C$28</f>
        <v>1.7132499856943628</v>
      </c>
      <c r="AR35" s="24">
        <f>+S35/Notes!$C$13</f>
        <v>0.9648400919435853</v>
      </c>
      <c r="AS35" s="24">
        <f>+T35/Notes!$C$11</f>
        <v>15.431427950445554</v>
      </c>
      <c r="AT35" s="24">
        <f>+U35/Notes!C$29</f>
        <v>4.841124716858163</v>
      </c>
      <c r="AU35" s="24">
        <f>+V35/Notes!$C$11</f>
        <v>17.38752445120626</v>
      </c>
      <c r="AV35" s="24">
        <f>+W35/Notes!$C$11</f>
        <v>9.563138448163443</v>
      </c>
      <c r="AW35" s="24">
        <f>+X35/100/Notes!$C$11</f>
        <v>0</v>
      </c>
      <c r="AX35" s="24">
        <f>+Y35/Notes!$C$20</f>
        <v>0.07345609447784332</v>
      </c>
      <c r="AZ35" s="24">
        <f>+AA35/100*Silver!$D182</f>
        <v>0.3236764465729214</v>
      </c>
      <c r="BA35" s="24">
        <f>+AB35/100*Silver!$D182</f>
        <v>0.11799804680063947</v>
      </c>
      <c r="BB35" s="24">
        <f>+AC35/100*Silver!$D182</f>
        <v>2.0732985626794886</v>
      </c>
      <c r="BC35" s="24">
        <f>+AD35/100*Silver!$D182</f>
        <v>10.632300321433277</v>
      </c>
      <c r="BD35" s="24">
        <f>+AE35/100*Silver!$D182</f>
        <v>0</v>
      </c>
      <c r="BE35" s="24">
        <f>+AF35/100*Silver!$D182</f>
        <v>6.3793801928599665</v>
      </c>
      <c r="BF35" s="24">
        <f>+AG35/100*Silver!$D182</f>
        <v>5.316150160716639</v>
      </c>
      <c r="BG35" s="24">
        <f>+AH35/100*Silver!$D182</f>
        <v>3.721305112501647</v>
      </c>
      <c r="BH35" s="24">
        <f>+AI35/100*Silver!$D182</f>
        <v>0.8320029414682419</v>
      </c>
      <c r="BI35" s="24">
        <f>+AJ35/100*Silver!$D182</f>
        <v>2.6580750803583193</v>
      </c>
      <c r="BJ35" s="24">
        <f>+AK35/100*Silver!$D182</f>
        <v>0</v>
      </c>
      <c r="BK35" s="24">
        <f>+AL35/100*Silver!$D182</f>
        <v>2.9351528267348703</v>
      </c>
      <c r="BL35" s="24">
        <f>+AM35*Silver!$D182</f>
        <v>216.22292490280213</v>
      </c>
      <c r="BM35" s="24">
        <f>+AN35/100*Silver!$D182</f>
        <v>6.3793801928599665</v>
      </c>
      <c r="BN35" s="24">
        <f>+AO35*Silver!$D182</f>
        <v>0</v>
      </c>
      <c r="BO35" s="24">
        <f>+AP35*Silver!$D182</f>
        <v>0</v>
      </c>
      <c r="BP35" s="24">
        <f>+AQ35/100*Silver!$D182</f>
        <v>0.4190542115345238</v>
      </c>
      <c r="BQ35" s="24">
        <f>+AR35/100*Silver!$D182</f>
        <v>0.23599609360127893</v>
      </c>
      <c r="BR35" s="24">
        <f>+AS35/100*Silver!$D182</f>
        <v>3.774466614108813</v>
      </c>
      <c r="BS35" s="24">
        <f>+AT35/100*Silver!$D182</f>
        <v>1.1841200747718572</v>
      </c>
      <c r="BT35" s="24">
        <f>+AU35/100*Silver!$D182</f>
        <v>4.252920128573312</v>
      </c>
      <c r="BU35" s="24">
        <f>+AV35/100*Silver!$D182</f>
        <v>2.3391060707153213</v>
      </c>
      <c r="BV35" s="24">
        <f>+AW35*Silver!$D182</f>
        <v>0</v>
      </c>
      <c r="BW35" s="24">
        <f>+AX35*Silver!$D182</f>
        <v>1.7967071945628794</v>
      </c>
    </row>
    <row r="36" spans="1:75" ht="15">
      <c r="A36" s="12">
        <v>1817</v>
      </c>
      <c r="B36" s="12">
        <v>35</v>
      </c>
      <c r="C36" s="12">
        <v>16</v>
      </c>
      <c r="D36" s="12">
        <v>5</v>
      </c>
      <c r="E36" s="12">
        <v>19</v>
      </c>
      <c r="G36" s="12">
        <v>12</v>
      </c>
      <c r="H36" s="12">
        <v>9</v>
      </c>
      <c r="J36" s="12">
        <v>140</v>
      </c>
      <c r="K36" s="12">
        <v>5</v>
      </c>
      <c r="M36" s="12">
        <v>13</v>
      </c>
      <c r="N36" s="12">
        <v>9.86</v>
      </c>
      <c r="O36" s="12">
        <v>10</v>
      </c>
      <c r="R36" s="12">
        <v>54</v>
      </c>
      <c r="S36" s="12">
        <v>38</v>
      </c>
      <c r="T36" s="24">
        <v>9</v>
      </c>
      <c r="U36" s="12">
        <v>144</v>
      </c>
      <c r="V36" s="12">
        <v>8</v>
      </c>
      <c r="W36" s="12">
        <v>4.9</v>
      </c>
      <c r="Y36" s="24">
        <v>2.07</v>
      </c>
      <c r="AA36" s="24">
        <f>+B36/Notes!C$26</f>
        <v>1.286551478894601</v>
      </c>
      <c r="AB36" s="24">
        <f>+C36/Notes!$C$13</f>
        <v>0.45404239620874604</v>
      </c>
      <c r="AC36" s="24">
        <f>+D36/Notes!$C$11</f>
        <v>10.867202782003911</v>
      </c>
      <c r="AD36" s="24">
        <f>+E36/Notes!$C$11</f>
        <v>41.29537057161487</v>
      </c>
      <c r="AE36" s="24">
        <f>+F36/Notes!$C$11</f>
        <v>0</v>
      </c>
      <c r="AF36" s="24">
        <f>+G36/Notes!$C$11</f>
        <v>26.081286676809388</v>
      </c>
      <c r="AG36" s="24">
        <f>+H36/Notes!$C$11</f>
        <v>19.56096500760704</v>
      </c>
      <c r="AH36" s="24">
        <f>+I36/Notes!$C$11</f>
        <v>0</v>
      </c>
      <c r="AI36" s="24">
        <f>+J36/Notes!C$27</f>
        <v>4.4094017389861575</v>
      </c>
      <c r="AJ36" s="24">
        <f>+K36/Notes!$C$11</f>
        <v>10.867202782003911</v>
      </c>
      <c r="AK36" s="24">
        <f>+L36/Notes!$C$11</f>
        <v>0</v>
      </c>
      <c r="AL36" s="24">
        <f t="shared" si="0"/>
        <v>13</v>
      </c>
      <c r="AM36" s="24">
        <f t="shared" si="1"/>
        <v>9.86</v>
      </c>
      <c r="AN36" s="24">
        <f>+O36/Notes!$C$11</f>
        <v>21.734405564007822</v>
      </c>
      <c r="AO36" s="24">
        <f>+P36/Notes!$C$22</f>
        <v>0</v>
      </c>
      <c r="AP36" s="24">
        <f>+Q36/Notes!$C$21</f>
        <v>0</v>
      </c>
      <c r="AQ36" s="24">
        <f>+R36/Notes!C$28</f>
        <v>1.6820999859544652</v>
      </c>
      <c r="AR36" s="24">
        <f>+S36/Notes!$C$13</f>
        <v>1.0783506909957719</v>
      </c>
      <c r="AS36" s="24">
        <f>+T36/Notes!$C$11</f>
        <v>19.56096500760704</v>
      </c>
      <c r="AT36" s="24">
        <f>+U36/Notes!C$29</f>
        <v>5.667658205102239</v>
      </c>
      <c r="AU36" s="24">
        <f>+V36/Notes!$C$11</f>
        <v>17.38752445120626</v>
      </c>
      <c r="AV36" s="24">
        <f>+W36/Notes!$C$11</f>
        <v>10.649858726363835</v>
      </c>
      <c r="AW36" s="24">
        <f>+X36/100/Notes!$C$11</f>
        <v>0</v>
      </c>
      <c r="AX36" s="24">
        <f>+Y36/Notes!$C$20</f>
        <v>0.07878451583893041</v>
      </c>
      <c r="AZ36" s="24">
        <f>+AA36/100*Silver!$D183</f>
        <v>0.3118733889591317</v>
      </c>
      <c r="BA36" s="24">
        <f>+AB36/100*Silver!$D183</f>
        <v>0.11006457429780554</v>
      </c>
      <c r="BB36" s="24">
        <f>+AC36/100*Silver!$D183</f>
        <v>2.6343223848622372</v>
      </c>
      <c r="BC36" s="24">
        <f>+AD36/100*Silver!$D183</f>
        <v>10.010425062476504</v>
      </c>
      <c r="BD36" s="24">
        <f>+AE36/100*Silver!$D183</f>
        <v>0</v>
      </c>
      <c r="BE36" s="24">
        <f>+AF36/100*Silver!$D183</f>
        <v>6.32237372366937</v>
      </c>
      <c r="BF36" s="24">
        <f>+AG36/100*Silver!$D183</f>
        <v>4.741780292752027</v>
      </c>
      <c r="BG36" s="24">
        <f>+AH36/100*Silver!$D183</f>
        <v>0</v>
      </c>
      <c r="BH36" s="24">
        <f>+AI36/100*Silver!$D183</f>
        <v>1.0688846005613746</v>
      </c>
      <c r="BI36" s="24">
        <f>+AJ36/100*Silver!$D183</f>
        <v>2.6343223848622372</v>
      </c>
      <c r="BJ36" s="24">
        <f>+AK36/100*Silver!$D183</f>
        <v>0</v>
      </c>
      <c r="BK36" s="24">
        <f>+AL36/100*Silver!$D183</f>
        <v>3.1513344961153003</v>
      </c>
      <c r="BL36" s="24">
        <f>+AM36*Silver!$D183</f>
        <v>239.01660101305276</v>
      </c>
      <c r="BM36" s="24">
        <f>+AN36/100*Silver!$D183</f>
        <v>5.2686447697244745</v>
      </c>
      <c r="BN36" s="24">
        <f>+AO36*Silver!$D183</f>
        <v>0</v>
      </c>
      <c r="BO36" s="24">
        <f>+AP36*Silver!$D183</f>
        <v>0</v>
      </c>
      <c r="BP36" s="24">
        <f>+AQ36/100*Silver!$D183</f>
        <v>0.40775843935795136</v>
      </c>
      <c r="BQ36" s="24">
        <f>+AR36/100*Silver!$D183</f>
        <v>0.2614033639572882</v>
      </c>
      <c r="BR36" s="24">
        <f>+AS36/100*Silver!$D183</f>
        <v>4.741780292752027</v>
      </c>
      <c r="BS36" s="24">
        <f>+AT36/100*Silver!$D183</f>
        <v>1.373898985686893</v>
      </c>
      <c r="BT36" s="24">
        <f>+AU36/100*Silver!$D183</f>
        <v>4.21491581577958</v>
      </c>
      <c r="BU36" s="24">
        <f>+AV36/100*Silver!$D183</f>
        <v>2.581635937164993</v>
      </c>
      <c r="BV36" s="24">
        <f>+AW36*Silver!$D183</f>
        <v>0</v>
      </c>
      <c r="BW36" s="24">
        <f>+AX36*Silver!$D183</f>
        <v>1.9098181732535666</v>
      </c>
    </row>
    <row r="37" spans="1:75" ht="15">
      <c r="A37" s="12">
        <v>1818</v>
      </c>
      <c r="B37" s="12">
        <v>37</v>
      </c>
      <c r="C37" s="12">
        <v>18</v>
      </c>
      <c r="D37" s="12">
        <v>5.7</v>
      </c>
      <c r="E37" s="12">
        <v>17</v>
      </c>
      <c r="G37" s="12">
        <v>12</v>
      </c>
      <c r="H37" s="12">
        <v>8</v>
      </c>
      <c r="I37" s="12">
        <v>8</v>
      </c>
      <c r="J37" s="12">
        <v>95</v>
      </c>
      <c r="K37" s="12">
        <v>6</v>
      </c>
      <c r="M37" s="12">
        <v>14</v>
      </c>
      <c r="N37" s="12">
        <v>5.16</v>
      </c>
      <c r="O37" s="12">
        <v>14</v>
      </c>
      <c r="R37" s="12">
        <v>36</v>
      </c>
      <c r="S37" s="12">
        <v>25</v>
      </c>
      <c r="T37" s="24">
        <v>8</v>
      </c>
      <c r="U37" s="12">
        <v>86</v>
      </c>
      <c r="V37" s="12">
        <v>9</v>
      </c>
      <c r="W37" s="12">
        <v>4.6</v>
      </c>
      <c r="Y37" s="24">
        <v>1.49</v>
      </c>
      <c r="AA37" s="24">
        <f>+B37/Notes!C$26</f>
        <v>1.3600687062600068</v>
      </c>
      <c r="AB37" s="24">
        <f>+C37/Notes!$C$13</f>
        <v>0.5107976957348392</v>
      </c>
      <c r="AC37" s="24">
        <f>+D37/Notes!$C$11</f>
        <v>12.38861117148446</v>
      </c>
      <c r="AD37" s="24">
        <f>+E37/Notes!$C$11</f>
        <v>36.9484894588133</v>
      </c>
      <c r="AE37" s="24">
        <f>+F37/Notes!$C$11</f>
        <v>0</v>
      </c>
      <c r="AF37" s="24">
        <f>+G37/Notes!$C$11</f>
        <v>26.081286676809388</v>
      </c>
      <c r="AG37" s="24">
        <f>+H37/Notes!$C$11</f>
        <v>17.38752445120626</v>
      </c>
      <c r="AH37" s="24">
        <f>+I37/Notes!$C$11</f>
        <v>17.38752445120626</v>
      </c>
      <c r="AI37" s="24">
        <f>+J37/Notes!C$27</f>
        <v>2.992094037169178</v>
      </c>
      <c r="AJ37" s="24">
        <f>+K37/Notes!$C$11</f>
        <v>13.040643338404694</v>
      </c>
      <c r="AK37" s="24">
        <f>+L37/Notes!$C$11</f>
        <v>0</v>
      </c>
      <c r="AL37" s="24">
        <f t="shared" si="0"/>
        <v>14</v>
      </c>
      <c r="AM37" s="24">
        <f t="shared" si="1"/>
        <v>5.16</v>
      </c>
      <c r="AN37" s="24">
        <f>+O37/Notes!$C$11</f>
        <v>30.428167789610953</v>
      </c>
      <c r="AO37" s="24">
        <f>+P37/Notes!$C$22</f>
        <v>0</v>
      </c>
      <c r="AP37" s="24">
        <f>+Q37/Notes!$C$21</f>
        <v>0</v>
      </c>
      <c r="AQ37" s="24">
        <f>+R37/Notes!C$28</f>
        <v>1.1213999906363101</v>
      </c>
      <c r="AR37" s="24">
        <f>+S37/Notes!$C$13</f>
        <v>0.7094412440761657</v>
      </c>
      <c r="AS37" s="24">
        <f>+T37/Notes!$C$11</f>
        <v>17.38752445120626</v>
      </c>
      <c r="AT37" s="24">
        <f>+U37/Notes!C$29</f>
        <v>3.3848514280471704</v>
      </c>
      <c r="AU37" s="24">
        <f>+V37/Notes!$C$11</f>
        <v>19.56096500760704</v>
      </c>
      <c r="AV37" s="24">
        <f>+W37/Notes!$C$11</f>
        <v>9.997826559443599</v>
      </c>
      <c r="AW37" s="24">
        <f>+X37/100/Notes!$C$11</f>
        <v>0</v>
      </c>
      <c r="AX37" s="24">
        <f>+Y37/Notes!$C$20</f>
        <v>0.05670962734299822</v>
      </c>
      <c r="AZ37" s="24">
        <f>+AA37/100*Silver!$D184</f>
        <v>0.33559886637633457</v>
      </c>
      <c r="BA37" s="24">
        <f>+AB37/100*Silver!$D184</f>
        <v>0.1260400499233931</v>
      </c>
      <c r="BB37" s="24">
        <f>+AC37/100*Silver!$D184</f>
        <v>3.0569072326942885</v>
      </c>
      <c r="BC37" s="24">
        <f>+AD37/100*Silver!$D184</f>
        <v>9.11709174663209</v>
      </c>
      <c r="BD37" s="24">
        <f>+AE37/100*Silver!$D184</f>
        <v>0</v>
      </c>
      <c r="BE37" s="24">
        <f>+AF37/100*Silver!$D184</f>
        <v>6.435594174093239</v>
      </c>
      <c r="BF37" s="24">
        <f>+AG37/100*Silver!$D184</f>
        <v>4.29039611606216</v>
      </c>
      <c r="BG37" s="24">
        <f>+AH37/100*Silver!$D184</f>
        <v>4.29039611606216</v>
      </c>
      <c r="BH37" s="24">
        <f>+AI37/100*Silver!$D184</f>
        <v>0.7383034124258444</v>
      </c>
      <c r="BI37" s="24">
        <f>+AJ37/100*Silver!$D184</f>
        <v>3.2177970870466197</v>
      </c>
      <c r="BJ37" s="24">
        <f>+AK37/100*Silver!$D184</f>
        <v>0</v>
      </c>
      <c r="BK37" s="24">
        <f>+AL37/100*Silver!$D184</f>
        <v>3.45451969275035</v>
      </c>
      <c r="BL37" s="24">
        <f>+AM37*Silver!$D184</f>
        <v>127.32372581851288</v>
      </c>
      <c r="BM37" s="24">
        <f>+AN37/100*Silver!$D184</f>
        <v>7.50819320310878</v>
      </c>
      <c r="BN37" s="24">
        <f>+AO37*Silver!$D184</f>
        <v>0</v>
      </c>
      <c r="BO37" s="24">
        <f>+AP37*Silver!$D184</f>
        <v>0</v>
      </c>
      <c r="BP37" s="24">
        <f>+AQ37/100*Silver!$D184</f>
        <v>0.27670702507879935</v>
      </c>
      <c r="BQ37" s="24">
        <f>+AR37/100*Silver!$D184</f>
        <v>0.17505562489360155</v>
      </c>
      <c r="BR37" s="24">
        <f>+AS37/100*Silver!$D184</f>
        <v>4.29039611606216</v>
      </c>
      <c r="BS37" s="24">
        <f>+AT37/100*Silver!$D184</f>
        <v>0.8352168510873638</v>
      </c>
      <c r="BT37" s="24">
        <f>+AU37/100*Silver!$D184</f>
        <v>4.82669563056993</v>
      </c>
      <c r="BU37" s="24">
        <f>+AV37/100*Silver!$D184</f>
        <v>2.4669777667357415</v>
      </c>
      <c r="BV37" s="24">
        <f>+AW37*Silver!$D184</f>
        <v>0</v>
      </c>
      <c r="BW37" s="24">
        <f>+AX37*Silver!$D184</f>
        <v>1.3993180316065787</v>
      </c>
    </row>
    <row r="38" spans="1:75" ht="15">
      <c r="A38" s="12">
        <v>1819</v>
      </c>
      <c r="B38" s="12">
        <v>25</v>
      </c>
      <c r="C38" s="12">
        <v>17</v>
      </c>
      <c r="D38" s="12">
        <v>5.4</v>
      </c>
      <c r="E38" s="12">
        <v>15</v>
      </c>
      <c r="G38" s="12">
        <v>12</v>
      </c>
      <c r="H38" s="12">
        <v>8</v>
      </c>
      <c r="I38" s="12">
        <v>6</v>
      </c>
      <c r="J38" s="12">
        <v>78</v>
      </c>
      <c r="K38" s="12">
        <v>6</v>
      </c>
      <c r="M38" s="12">
        <v>12</v>
      </c>
      <c r="N38" s="12">
        <v>5.22</v>
      </c>
      <c r="O38" s="12">
        <v>13</v>
      </c>
      <c r="R38" s="12">
        <v>44</v>
      </c>
      <c r="S38" s="12">
        <v>28</v>
      </c>
      <c r="T38" s="24">
        <v>5.2</v>
      </c>
      <c r="U38" s="12">
        <v>84</v>
      </c>
      <c r="V38" s="12">
        <v>7</v>
      </c>
      <c r="W38" s="12">
        <v>4.7</v>
      </c>
      <c r="Y38" s="24">
        <v>1.53</v>
      </c>
      <c r="AA38" s="24">
        <f>+B38/Notes!C$26</f>
        <v>0.9189653420675722</v>
      </c>
      <c r="AB38" s="24">
        <f>+C38/Notes!$C$13</f>
        <v>0.48242004597179267</v>
      </c>
      <c r="AC38" s="24">
        <f>+D38/Notes!$C$11</f>
        <v>11.736579004564225</v>
      </c>
      <c r="AD38" s="24">
        <f>+E38/Notes!$C$11</f>
        <v>32.60160834601174</v>
      </c>
      <c r="AE38" s="24">
        <f>+F38/Notes!$C$11</f>
        <v>0</v>
      </c>
      <c r="AF38" s="24">
        <f>+G38/Notes!$C$11</f>
        <v>26.081286676809388</v>
      </c>
      <c r="AG38" s="24">
        <f>+H38/Notes!$C$11</f>
        <v>17.38752445120626</v>
      </c>
      <c r="AH38" s="24">
        <f>+I38/Notes!$C$11</f>
        <v>13.040643338404694</v>
      </c>
      <c r="AI38" s="24">
        <f>+J38/Notes!C$27</f>
        <v>2.4566666831494306</v>
      </c>
      <c r="AJ38" s="24">
        <f>+K38/Notes!$C$11</f>
        <v>13.040643338404694</v>
      </c>
      <c r="AK38" s="24">
        <f>+L38/Notes!$C$11</f>
        <v>0</v>
      </c>
      <c r="AL38" s="24">
        <f t="shared" si="0"/>
        <v>12</v>
      </c>
      <c r="AM38" s="24">
        <f t="shared" si="1"/>
        <v>5.22</v>
      </c>
      <c r="AN38" s="24">
        <f>+O38/Notes!$C$11</f>
        <v>28.254727233210172</v>
      </c>
      <c r="AO38" s="24">
        <f>+P38/Notes!$C$22</f>
        <v>0</v>
      </c>
      <c r="AP38" s="24">
        <f>+Q38/Notes!$C$21</f>
        <v>0</v>
      </c>
      <c r="AQ38" s="24">
        <f>+R38/Notes!C$28</f>
        <v>1.3705999885554903</v>
      </c>
      <c r="AR38" s="24">
        <f>+S38/Notes!$C$13</f>
        <v>0.7945741933653055</v>
      </c>
      <c r="AS38" s="24">
        <f>+T38/Notes!$C$11</f>
        <v>11.30189089328407</v>
      </c>
      <c r="AT38" s="24">
        <f>+U38/Notes!C$29</f>
        <v>3.3061339529763063</v>
      </c>
      <c r="AU38" s="24">
        <f>+V38/Notes!$C$11</f>
        <v>15.214083894805476</v>
      </c>
      <c r="AV38" s="24">
        <f>+W38/Notes!$C$11</f>
        <v>10.215170615083677</v>
      </c>
      <c r="AW38" s="24">
        <f>+X38/100/Notes!$C$11</f>
        <v>0</v>
      </c>
      <c r="AX38" s="24">
        <f>+Y38/Notes!$C$20</f>
        <v>0.058232033446165954</v>
      </c>
      <c r="AZ38" s="24">
        <f>+AA38/100*Silver!$D185</f>
        <v>0.22572936491685885</v>
      </c>
      <c r="BA38" s="24">
        <f>+AB38/100*Silver!$D185</f>
        <v>0.11849888740675421</v>
      </c>
      <c r="BB38" s="24">
        <f>+AC38/100*Silver!$D185</f>
        <v>2.8829058112640094</v>
      </c>
      <c r="BC38" s="24">
        <f>+AD38/100*Silver!$D185</f>
        <v>8.00807169795558</v>
      </c>
      <c r="BD38" s="24">
        <f>+AE38/100*Silver!$D185</f>
        <v>0</v>
      </c>
      <c r="BE38" s="24">
        <f>+AF38/100*Silver!$D185</f>
        <v>6.406457358364465</v>
      </c>
      <c r="BF38" s="24">
        <f>+AG38/100*Silver!$D185</f>
        <v>4.270971572242977</v>
      </c>
      <c r="BG38" s="24">
        <f>+AH38/100*Silver!$D185</f>
        <v>3.2032286791822324</v>
      </c>
      <c r="BH38" s="24">
        <f>+AI38/100*Silver!$D185</f>
        <v>0.6034414844765181</v>
      </c>
      <c r="BI38" s="24">
        <f>+AJ38/100*Silver!$D185</f>
        <v>3.2032286791822324</v>
      </c>
      <c r="BJ38" s="24">
        <f>+AK38/100*Silver!$D185</f>
        <v>0</v>
      </c>
      <c r="BK38" s="24">
        <f>+AL38/100*Silver!$D185</f>
        <v>2.94761103058349</v>
      </c>
      <c r="BL38" s="24">
        <f>+AM38*Silver!$D185</f>
        <v>128.22107983038183</v>
      </c>
      <c r="BM38" s="24">
        <f>+AN38/100*Silver!$D185</f>
        <v>6.940328804894836</v>
      </c>
      <c r="BN38" s="24">
        <f>+AO38*Silver!$D185</f>
        <v>0</v>
      </c>
      <c r="BO38" s="24">
        <f>+AP38*Silver!$D185</f>
        <v>0</v>
      </c>
      <c r="BP38" s="24">
        <f>+AQ38/100*Silver!$D185</f>
        <v>0.3366663037319807</v>
      </c>
      <c r="BQ38" s="24">
        <f>+AR38/100*Silver!$D185</f>
        <v>0.19517463808171281</v>
      </c>
      <c r="BR38" s="24">
        <f>+AS38/100*Silver!$D185</f>
        <v>2.776131521957935</v>
      </c>
      <c r="BS38" s="24">
        <f>+AT38/100*Silver!$D185</f>
        <v>0.8120997423649632</v>
      </c>
      <c r="BT38" s="24">
        <f>+AU38/100*Silver!$D185</f>
        <v>3.7371001257126046</v>
      </c>
      <c r="BU38" s="24">
        <f>+AV38/100*Silver!$D185</f>
        <v>2.5091957986927484</v>
      </c>
      <c r="BV38" s="24">
        <f>+AW38*Silver!$D185</f>
        <v>0</v>
      </c>
      <c r="BW38" s="24">
        <f>+AX38*Silver!$D185</f>
        <v>1.430378200993546</v>
      </c>
    </row>
    <row r="39" spans="1:75" ht="15">
      <c r="A39" s="12">
        <v>1820</v>
      </c>
      <c r="B39" s="12">
        <v>28</v>
      </c>
      <c r="C39" s="12">
        <v>12</v>
      </c>
      <c r="D39" s="12">
        <v>3.8</v>
      </c>
      <c r="E39" s="12">
        <v>12</v>
      </c>
      <c r="G39" s="12">
        <v>11</v>
      </c>
      <c r="H39" s="12">
        <v>6</v>
      </c>
      <c r="I39" s="12">
        <v>4</v>
      </c>
      <c r="J39" s="12">
        <v>56</v>
      </c>
      <c r="K39" s="12">
        <v>5</v>
      </c>
      <c r="M39" s="12">
        <v>12</v>
      </c>
      <c r="N39" s="12">
        <v>6.06</v>
      </c>
      <c r="O39" s="12">
        <v>13</v>
      </c>
      <c r="R39" s="12">
        <v>36</v>
      </c>
      <c r="S39" s="12">
        <v>28</v>
      </c>
      <c r="T39" s="24">
        <v>4.5</v>
      </c>
      <c r="U39" s="12">
        <v>65</v>
      </c>
      <c r="V39" s="12">
        <v>5</v>
      </c>
      <c r="W39" s="12">
        <v>4.1</v>
      </c>
      <c r="Y39" s="24">
        <v>1.29</v>
      </c>
      <c r="AA39" s="24">
        <f>+B39/Notes!C$26</f>
        <v>1.0292411831156807</v>
      </c>
      <c r="AB39" s="24">
        <f>+C39/Notes!$C$13</f>
        <v>0.3405317971565595</v>
      </c>
      <c r="AC39" s="24">
        <f>+D39/Notes!$C$11</f>
        <v>8.259074114322972</v>
      </c>
      <c r="AD39" s="24">
        <f>+E39/Notes!$C$11</f>
        <v>26.081286676809388</v>
      </c>
      <c r="AE39" s="24">
        <f>+F39/Notes!$C$11</f>
        <v>0</v>
      </c>
      <c r="AF39" s="24">
        <f>+G39/Notes!$C$11</f>
        <v>23.907846120408607</v>
      </c>
      <c r="AG39" s="24">
        <f>+H39/Notes!$C$11</f>
        <v>13.040643338404694</v>
      </c>
      <c r="AH39" s="24">
        <f>+I39/Notes!$C$11</f>
        <v>8.69376222560313</v>
      </c>
      <c r="AI39" s="24">
        <f>+J39/Notes!C$27</f>
        <v>1.763760695594463</v>
      </c>
      <c r="AJ39" s="24">
        <f>+K39/Notes!$C$11</f>
        <v>10.867202782003911</v>
      </c>
      <c r="AK39" s="24">
        <f>+L39/Notes!$C$11</f>
        <v>0</v>
      </c>
      <c r="AL39" s="24">
        <f t="shared" si="0"/>
        <v>12</v>
      </c>
      <c r="AM39" s="24">
        <f t="shared" si="1"/>
        <v>6.06</v>
      </c>
      <c r="AN39" s="24">
        <f>+O39/Notes!$C$11</f>
        <v>28.254727233210172</v>
      </c>
      <c r="AO39" s="24">
        <f>+P39/Notes!$C$22</f>
        <v>0</v>
      </c>
      <c r="AP39" s="24">
        <f>+Q39/Notes!$C$21</f>
        <v>0</v>
      </c>
      <c r="AQ39" s="24">
        <f>+R39/Notes!C$28</f>
        <v>1.1213999906363101</v>
      </c>
      <c r="AR39" s="24">
        <f>+S39/Notes!$C$13</f>
        <v>0.7945741933653055</v>
      </c>
      <c r="AS39" s="24">
        <f>+T39/Notes!$C$11</f>
        <v>9.78048250380352</v>
      </c>
      <c r="AT39" s="24">
        <f>+U39/Notes!C$29</f>
        <v>2.558317939803094</v>
      </c>
      <c r="AU39" s="24">
        <f>+V39/Notes!$C$11</f>
        <v>10.867202782003911</v>
      </c>
      <c r="AV39" s="24">
        <f>+W39/Notes!$C$11</f>
        <v>8.911106281243207</v>
      </c>
      <c r="AW39" s="24">
        <f>+X39/100/Notes!$C$11</f>
        <v>0</v>
      </c>
      <c r="AX39" s="24">
        <f>+Y39/Notes!$C$20</f>
        <v>0.049097596827159536</v>
      </c>
      <c r="AZ39" s="24">
        <f>+AA39/100*Silver!$D186</f>
        <v>0.25747979385882436</v>
      </c>
      <c r="BA39" s="24">
        <f>+AB39/100*Silver!$D186</f>
        <v>0.08518902893957675</v>
      </c>
      <c r="BB39" s="24">
        <f>+AC39/100*Silver!$D186</f>
        <v>2.066128654105381</v>
      </c>
      <c r="BC39" s="24">
        <f>+AD39/100*Silver!$D186</f>
        <v>6.524616802438046</v>
      </c>
      <c r="BD39" s="24">
        <f>+AE39/100*Silver!$D186</f>
        <v>0</v>
      </c>
      <c r="BE39" s="24">
        <f>+AF39/100*Silver!$D186</f>
        <v>5.980898735568209</v>
      </c>
      <c r="BF39" s="24">
        <f>+AG39/100*Silver!$D186</f>
        <v>3.262308401219023</v>
      </c>
      <c r="BG39" s="24">
        <f>+AH39/100*Silver!$D186</f>
        <v>2.1748722674793486</v>
      </c>
      <c r="BH39" s="24">
        <f>+AI39/100*Silver!$D186</f>
        <v>0.44123063453720845</v>
      </c>
      <c r="BI39" s="24">
        <f>+AJ39/100*Silver!$D186</f>
        <v>2.7185903343491855</v>
      </c>
      <c r="BJ39" s="24">
        <f>+AK39/100*Silver!$D186</f>
        <v>0</v>
      </c>
      <c r="BK39" s="24">
        <f>+AL39/100*Silver!$D186</f>
        <v>3.0019761908017446</v>
      </c>
      <c r="BL39" s="24">
        <f>+AM39*Silver!$D186</f>
        <v>151.5997976354881</v>
      </c>
      <c r="BM39" s="24">
        <f>+AN39/100*Silver!$D186</f>
        <v>7.068334869307883</v>
      </c>
      <c r="BN39" s="24">
        <f>+AO39*Silver!$D186</f>
        <v>0</v>
      </c>
      <c r="BO39" s="24">
        <f>+AP39*Silver!$D186</f>
        <v>0</v>
      </c>
      <c r="BP39" s="24">
        <f>+AQ39/100*Silver!$D186</f>
        <v>0.28053467268795856</v>
      </c>
      <c r="BQ39" s="24">
        <f>+AR39/100*Silver!$D186</f>
        <v>0.1987744008590124</v>
      </c>
      <c r="BR39" s="24">
        <f>+AS39/100*Silver!$D186</f>
        <v>2.446731300914267</v>
      </c>
      <c r="BS39" s="24">
        <f>+AT39/100*Silver!$D186</f>
        <v>0.6400007953158218</v>
      </c>
      <c r="BT39" s="24">
        <f>+AU39/100*Silver!$D186</f>
        <v>2.7185903343491855</v>
      </c>
      <c r="BU39" s="24">
        <f>+AV39/100*Silver!$D186</f>
        <v>2.229244074166332</v>
      </c>
      <c r="BV39" s="24">
        <f>+AW39*Silver!$D186</f>
        <v>0</v>
      </c>
      <c r="BW39" s="24">
        <f>+AX39*Silver!$D186</f>
        <v>1.2282484725059686</v>
      </c>
    </row>
    <row r="40" spans="1:75" ht="15">
      <c r="A40" s="12">
        <v>1821</v>
      </c>
      <c r="B40" s="12">
        <v>24</v>
      </c>
      <c r="C40" s="12">
        <v>12</v>
      </c>
      <c r="D40" s="12">
        <v>3.4</v>
      </c>
      <c r="E40" s="12">
        <v>14</v>
      </c>
      <c r="G40" s="12">
        <v>12</v>
      </c>
      <c r="H40" s="12">
        <v>7</v>
      </c>
      <c r="I40" s="12">
        <v>5</v>
      </c>
      <c r="J40" s="12">
        <v>59</v>
      </c>
      <c r="K40" s="12">
        <v>6</v>
      </c>
      <c r="M40" s="12">
        <v>12</v>
      </c>
      <c r="N40" s="12">
        <v>6.69</v>
      </c>
      <c r="O40" s="12">
        <v>8</v>
      </c>
      <c r="R40" s="12">
        <v>33</v>
      </c>
      <c r="S40" s="12">
        <v>27</v>
      </c>
      <c r="T40" s="24">
        <v>4.7</v>
      </c>
      <c r="U40" s="12">
        <v>63</v>
      </c>
      <c r="V40" s="12">
        <v>5</v>
      </c>
      <c r="W40" s="12">
        <v>3.9</v>
      </c>
      <c r="Y40" s="24">
        <v>1.27</v>
      </c>
      <c r="AA40" s="24">
        <f>+B40/Notes!C$26</f>
        <v>0.8822067283848692</v>
      </c>
      <c r="AB40" s="24">
        <f>+C40/Notes!$C$13</f>
        <v>0.3405317971565595</v>
      </c>
      <c r="AC40" s="24">
        <f>+D40/Notes!$C$11</f>
        <v>7.38969789176266</v>
      </c>
      <c r="AD40" s="24">
        <f>+E40/Notes!$C$11</f>
        <v>30.428167789610953</v>
      </c>
      <c r="AE40" s="24">
        <f>+F40/Notes!$C$11</f>
        <v>0</v>
      </c>
      <c r="AF40" s="24">
        <f>+G40/Notes!$C$11</f>
        <v>26.081286676809388</v>
      </c>
      <c r="AG40" s="24">
        <f>+H40/Notes!$C$11</f>
        <v>15.214083894805476</v>
      </c>
      <c r="AH40" s="24">
        <f>+I40/Notes!$C$11</f>
        <v>10.867202782003911</v>
      </c>
      <c r="AI40" s="24">
        <f>+J40/Notes!C$27</f>
        <v>1.858247875715595</v>
      </c>
      <c r="AJ40" s="24">
        <f>+K40/Notes!$C$11</f>
        <v>13.040643338404694</v>
      </c>
      <c r="AK40" s="24">
        <f>+L40/Notes!$C$11</f>
        <v>0</v>
      </c>
      <c r="AL40" s="24">
        <f t="shared" si="0"/>
        <v>12</v>
      </c>
      <c r="AM40" s="24">
        <f t="shared" si="1"/>
        <v>6.69</v>
      </c>
      <c r="AN40" s="24">
        <f>+O40/Notes!$C$11</f>
        <v>17.38752445120626</v>
      </c>
      <c r="AO40" s="24">
        <f>+P40/Notes!$C$22</f>
        <v>0</v>
      </c>
      <c r="AP40" s="24">
        <f>+Q40/Notes!$C$21</f>
        <v>0</v>
      </c>
      <c r="AQ40" s="24">
        <f>+R40/Notes!C$28</f>
        <v>1.0279499914166177</v>
      </c>
      <c r="AR40" s="24">
        <f>+S40/Notes!$C$13</f>
        <v>0.766196543602259</v>
      </c>
      <c r="AS40" s="24">
        <f>+T40/Notes!$C$11</f>
        <v>10.215170615083677</v>
      </c>
      <c r="AT40" s="24">
        <f>+U40/Notes!C$29</f>
        <v>2.4796004647322296</v>
      </c>
      <c r="AU40" s="24">
        <f>+V40/Notes!$C$11</f>
        <v>10.867202782003911</v>
      </c>
      <c r="AV40" s="24">
        <f>+W40/Notes!$C$11</f>
        <v>8.47641816996305</v>
      </c>
      <c r="AW40" s="24">
        <f>+X40/100/Notes!$C$11</f>
        <v>0</v>
      </c>
      <c r="AX40" s="24">
        <f>+Y40/Notes!$C$20</f>
        <v>0.048336393775575665</v>
      </c>
      <c r="AZ40" s="24">
        <f>+AA40/100*Silver!$D187</f>
        <v>0.22583853511988558</v>
      </c>
      <c r="BA40" s="24">
        <f>+AB40/100*Silver!$D187</f>
        <v>0.08717367455627582</v>
      </c>
      <c r="BB40" s="24">
        <f>+AC40/100*Silver!$D187</f>
        <v>1.8917091574551281</v>
      </c>
      <c r="BC40" s="24">
        <f>+AD40/100*Silver!$D187</f>
        <v>7.789390648344646</v>
      </c>
      <c r="BD40" s="24">
        <f>+AE40/100*Silver!$D187</f>
        <v>0</v>
      </c>
      <c r="BE40" s="24">
        <f>+AF40/100*Silver!$D187</f>
        <v>6.676620555723981</v>
      </c>
      <c r="BF40" s="24">
        <f>+AG40/100*Silver!$D187</f>
        <v>3.894695324172323</v>
      </c>
      <c r="BG40" s="24">
        <f>+AH40/100*Silver!$D187</f>
        <v>2.7819252315516585</v>
      </c>
      <c r="BH40" s="24">
        <f>+AI40/100*Silver!$D187</f>
        <v>0.47569800211064317</v>
      </c>
      <c r="BI40" s="24">
        <f>+AJ40/100*Silver!$D187</f>
        <v>3.3383102778619906</v>
      </c>
      <c r="BJ40" s="24">
        <f>+AK40/100*Silver!$D187</f>
        <v>0</v>
      </c>
      <c r="BK40" s="24">
        <f>+AL40/100*Silver!$D187</f>
        <v>3.0719131176886036</v>
      </c>
      <c r="BL40" s="24">
        <f>+AM40*Silver!$D187</f>
        <v>171.25915631113966</v>
      </c>
      <c r="BM40" s="24">
        <f>+AN40/100*Silver!$D187</f>
        <v>4.4510803704826545</v>
      </c>
      <c r="BN40" s="24">
        <f>+AO40*Silver!$D187</f>
        <v>0</v>
      </c>
      <c r="BO40" s="24">
        <f>+AP40*Silver!$D187</f>
        <v>0</v>
      </c>
      <c r="BP40" s="24">
        <f>+AQ40/100*Silver!$D187</f>
        <v>0.26314775524671635</v>
      </c>
      <c r="BQ40" s="24">
        <f>+AR40/100*Silver!$D187</f>
        <v>0.19614076775162062</v>
      </c>
      <c r="BR40" s="24">
        <f>+AS40/100*Silver!$D187</f>
        <v>2.6150097176585594</v>
      </c>
      <c r="BS40" s="24">
        <f>+AT40/100*Silver!$D187</f>
        <v>0.6347597661864746</v>
      </c>
      <c r="BT40" s="24">
        <f>+AU40/100*Silver!$D187</f>
        <v>2.7819252315516585</v>
      </c>
      <c r="BU40" s="24">
        <f>+AV40/100*Silver!$D187</f>
        <v>2.1699016806102938</v>
      </c>
      <c r="BV40" s="24">
        <f>+AW40*Silver!$D187</f>
        <v>0</v>
      </c>
      <c r="BW40" s="24">
        <f>+AX40*Silver!$D187</f>
        <v>1.2373766841746054</v>
      </c>
    </row>
    <row r="41" spans="1:75" ht="15">
      <c r="A41" s="12">
        <v>1822</v>
      </c>
      <c r="B41" s="12">
        <v>17</v>
      </c>
      <c r="C41" s="12">
        <v>14</v>
      </c>
      <c r="D41" s="12">
        <v>3.6</v>
      </c>
      <c r="E41" s="12">
        <v>13</v>
      </c>
      <c r="G41" s="12">
        <v>10</v>
      </c>
      <c r="H41" s="12">
        <v>6</v>
      </c>
      <c r="I41" s="12">
        <v>5</v>
      </c>
      <c r="J41" s="12">
        <v>59</v>
      </c>
      <c r="K41" s="12">
        <v>6</v>
      </c>
      <c r="M41" s="12">
        <v>10</v>
      </c>
      <c r="N41" s="12">
        <v>5.84</v>
      </c>
      <c r="O41" s="12">
        <v>8</v>
      </c>
      <c r="R41" s="12">
        <v>32</v>
      </c>
      <c r="S41" s="12">
        <v>25</v>
      </c>
      <c r="T41" s="24">
        <v>4.4</v>
      </c>
      <c r="U41" s="12">
        <v>59</v>
      </c>
      <c r="V41" s="12">
        <v>5</v>
      </c>
      <c r="W41" s="12">
        <v>3.9</v>
      </c>
      <c r="Y41" s="24">
        <v>1.21</v>
      </c>
      <c r="AA41" s="24">
        <f>+B41/Notes!C$26</f>
        <v>0.6248964326059491</v>
      </c>
      <c r="AB41" s="24">
        <f>+C41/Notes!$C$13</f>
        <v>0.3972870966826528</v>
      </c>
      <c r="AC41" s="24">
        <f>+D41/Notes!$C$11</f>
        <v>7.824386003042817</v>
      </c>
      <c r="AD41" s="24">
        <f>+E41/Notes!$C$11</f>
        <v>28.254727233210172</v>
      </c>
      <c r="AE41" s="24">
        <f>+F41/Notes!$C$11</f>
        <v>0</v>
      </c>
      <c r="AF41" s="24">
        <f>+G41/Notes!$C$11</f>
        <v>21.734405564007822</v>
      </c>
      <c r="AG41" s="24">
        <f>+H41/Notes!$C$11</f>
        <v>13.040643338404694</v>
      </c>
      <c r="AH41" s="24">
        <f>+I41/Notes!$C$11</f>
        <v>10.867202782003911</v>
      </c>
      <c r="AI41" s="24">
        <f>+J41/Notes!C$27</f>
        <v>1.858247875715595</v>
      </c>
      <c r="AJ41" s="24">
        <f>+K41/Notes!$C$11</f>
        <v>13.040643338404694</v>
      </c>
      <c r="AK41" s="24">
        <f>+L41/Notes!$C$11</f>
        <v>0</v>
      </c>
      <c r="AL41" s="24">
        <f t="shared" si="0"/>
        <v>10</v>
      </c>
      <c r="AM41" s="24">
        <f t="shared" si="1"/>
        <v>5.84</v>
      </c>
      <c r="AN41" s="24">
        <f>+O41/Notes!$C$11</f>
        <v>17.38752445120626</v>
      </c>
      <c r="AO41" s="24">
        <f>+P41/Notes!$C$22</f>
        <v>0</v>
      </c>
      <c r="AP41" s="24">
        <f>+Q41/Notes!$C$21</f>
        <v>0</v>
      </c>
      <c r="AQ41" s="24">
        <f>+R41/Notes!C$28</f>
        <v>0.9967999916767202</v>
      </c>
      <c r="AR41" s="24">
        <f>+S41/Notes!$C$13</f>
        <v>0.7094412440761657</v>
      </c>
      <c r="AS41" s="24">
        <f>+T41/Notes!$C$11</f>
        <v>9.563138448163443</v>
      </c>
      <c r="AT41" s="24">
        <f>+U41/Notes!C$29</f>
        <v>2.322165514590501</v>
      </c>
      <c r="AU41" s="24">
        <f>+V41/Notes!$C$11</f>
        <v>10.867202782003911</v>
      </c>
      <c r="AV41" s="24">
        <f>+W41/Notes!$C$11</f>
        <v>8.47641816996305</v>
      </c>
      <c r="AW41" s="24">
        <f>+X41/100/Notes!$C$11</f>
        <v>0</v>
      </c>
      <c r="AX41" s="24">
        <f>+Y41/Notes!$C$20</f>
        <v>0.04605278462082406</v>
      </c>
      <c r="AZ41" s="24">
        <f>+AA41/100*Silver!$D188</f>
        <v>0.15847348858282265</v>
      </c>
      <c r="BA41" s="24">
        <f>+AB41/100*Silver!$D188</f>
        <v>0.10075185085900863</v>
      </c>
      <c r="BB41" s="24">
        <f>+AC41/100*Silver!$D188</f>
        <v>1.9842612010920264</v>
      </c>
      <c r="BC41" s="24">
        <f>+AD41/100*Silver!$D188</f>
        <v>7.1653876706100945</v>
      </c>
      <c r="BD41" s="24">
        <f>+AE41/100*Silver!$D188</f>
        <v>0</v>
      </c>
      <c r="BE41" s="24">
        <f>+AF41/100*Silver!$D188</f>
        <v>5.511836669700073</v>
      </c>
      <c r="BF41" s="24">
        <f>+AG41/100*Silver!$D188</f>
        <v>3.307102001820044</v>
      </c>
      <c r="BG41" s="24">
        <f>+AH41/100*Silver!$D188</f>
        <v>2.7559183348500365</v>
      </c>
      <c r="BH41" s="24">
        <f>+AI41/100*Silver!$D188</f>
        <v>0.4712509275948557</v>
      </c>
      <c r="BI41" s="24">
        <f>+AJ41/100*Silver!$D188</f>
        <v>3.307102001820044</v>
      </c>
      <c r="BJ41" s="24">
        <f>+AK41/100*Silver!$D188</f>
        <v>0</v>
      </c>
      <c r="BK41" s="24">
        <f>+AL41/100*Silver!$D188</f>
        <v>2.535996051729004</v>
      </c>
      <c r="BL41" s="24">
        <f>+AM41*Silver!$D188</f>
        <v>148.1021694209738</v>
      </c>
      <c r="BM41" s="24">
        <f>+AN41/100*Silver!$D188</f>
        <v>4.4094693357600585</v>
      </c>
      <c r="BN41" s="24">
        <f>+AO41*Silver!$D188</f>
        <v>0</v>
      </c>
      <c r="BO41" s="24">
        <f>+AP41*Silver!$D188</f>
        <v>0</v>
      </c>
      <c r="BP41" s="24">
        <f>+AQ41/100*Silver!$D188</f>
        <v>0.2527880843255666</v>
      </c>
      <c r="BQ41" s="24">
        <f>+AR41/100*Silver!$D188</f>
        <v>0.17991401939108687</v>
      </c>
      <c r="BR41" s="24">
        <f>+AS41/100*Silver!$D188</f>
        <v>2.4252081346680323</v>
      </c>
      <c r="BS41" s="24">
        <f>+AT41/100*Silver!$D188</f>
        <v>0.5889002576462761</v>
      </c>
      <c r="BT41" s="24">
        <f>+AU41/100*Silver!$D188</f>
        <v>2.7559183348500365</v>
      </c>
      <c r="BU41" s="24">
        <f>+AV41/100*Silver!$D188</f>
        <v>2.1496163011830283</v>
      </c>
      <c r="BV41" s="24">
        <f>+AW41*Silver!$D188</f>
        <v>0</v>
      </c>
      <c r="BW41" s="24">
        <f>+AX41*Silver!$D188</f>
        <v>1.16789679969536</v>
      </c>
    </row>
    <row r="42" spans="1:75" ht="15">
      <c r="A42" s="12">
        <v>1823</v>
      </c>
      <c r="B42" s="12">
        <v>16</v>
      </c>
      <c r="C42" s="12">
        <v>14</v>
      </c>
      <c r="D42" s="12">
        <v>3.2</v>
      </c>
      <c r="E42" s="12">
        <v>13</v>
      </c>
      <c r="G42" s="12">
        <v>10</v>
      </c>
      <c r="H42" s="12">
        <v>6</v>
      </c>
      <c r="I42" s="12">
        <v>5</v>
      </c>
      <c r="J42" s="12">
        <v>53</v>
      </c>
      <c r="K42" s="12">
        <v>6</v>
      </c>
      <c r="M42" s="12">
        <v>10</v>
      </c>
      <c r="N42" s="12">
        <v>5.63</v>
      </c>
      <c r="O42" s="12">
        <v>10</v>
      </c>
      <c r="R42" s="12">
        <v>26</v>
      </c>
      <c r="S42" s="12">
        <v>24</v>
      </c>
      <c r="T42" s="24">
        <v>4.1</v>
      </c>
      <c r="U42" s="12">
        <v>54</v>
      </c>
      <c r="V42" s="12">
        <v>5</v>
      </c>
      <c r="W42" s="12">
        <v>3.8</v>
      </c>
      <c r="Y42" s="24">
        <v>1.18</v>
      </c>
      <c r="AA42" s="24">
        <f>+B42/Notes!C$26</f>
        <v>0.5881378189232461</v>
      </c>
      <c r="AB42" s="24">
        <f>+C42/Notes!$C$13</f>
        <v>0.3972870966826528</v>
      </c>
      <c r="AC42" s="24">
        <f>+D42/Notes!$C$11</f>
        <v>6.955009780482504</v>
      </c>
      <c r="AD42" s="24">
        <f>+E42/Notes!$C$11</f>
        <v>28.254727233210172</v>
      </c>
      <c r="AE42" s="24">
        <f>+F42/Notes!$C$11</f>
        <v>0</v>
      </c>
      <c r="AF42" s="24">
        <f>+G42/Notes!$C$11</f>
        <v>21.734405564007822</v>
      </c>
      <c r="AG42" s="24">
        <f>+H42/Notes!$C$11</f>
        <v>13.040643338404694</v>
      </c>
      <c r="AH42" s="24">
        <f>+I42/Notes!$C$11</f>
        <v>10.867202782003911</v>
      </c>
      <c r="AI42" s="24">
        <f>+J42/Notes!C$27</f>
        <v>1.669273515473331</v>
      </c>
      <c r="AJ42" s="24">
        <f>+K42/Notes!$C$11</f>
        <v>13.040643338404694</v>
      </c>
      <c r="AK42" s="24">
        <f>+L42/Notes!$C$11</f>
        <v>0</v>
      </c>
      <c r="AL42" s="24">
        <f t="shared" si="0"/>
        <v>10</v>
      </c>
      <c r="AM42" s="24">
        <f t="shared" si="1"/>
        <v>5.63</v>
      </c>
      <c r="AN42" s="24">
        <f>+O42/Notes!$C$11</f>
        <v>21.734405564007822</v>
      </c>
      <c r="AO42" s="24">
        <f>+P42/Notes!$C$22</f>
        <v>0</v>
      </c>
      <c r="AP42" s="24">
        <f>+Q42/Notes!$C$21</f>
        <v>0</v>
      </c>
      <c r="AQ42" s="24">
        <f>+R42/Notes!C$28</f>
        <v>0.8098999932373352</v>
      </c>
      <c r="AR42" s="24">
        <f>+S42/Notes!$C$13</f>
        <v>0.681063594313119</v>
      </c>
      <c r="AS42" s="24">
        <f>+T42/Notes!$C$11</f>
        <v>8.911106281243207</v>
      </c>
      <c r="AT42" s="24">
        <f>+U42/Notes!C$29</f>
        <v>2.1253718269133395</v>
      </c>
      <c r="AU42" s="24">
        <f>+V42/Notes!$C$11</f>
        <v>10.867202782003911</v>
      </c>
      <c r="AV42" s="24">
        <f>+W42/Notes!$C$11</f>
        <v>8.259074114322972</v>
      </c>
      <c r="AW42" s="24">
        <f>+X42/100/Notes!$C$11</f>
        <v>0</v>
      </c>
      <c r="AX42" s="24">
        <f>+Y42/Notes!$C$20</f>
        <v>0.04491098004344825</v>
      </c>
      <c r="AZ42" s="24">
        <f>+AA42/100*Silver!$D189</f>
        <v>0.14915151866618598</v>
      </c>
      <c r="BA42" s="24">
        <f>+AB42/100*Silver!$D189</f>
        <v>0.10075185085900863</v>
      </c>
      <c r="BB42" s="24">
        <f>+AC42/100*Silver!$D189</f>
        <v>1.7637877343040236</v>
      </c>
      <c r="BC42" s="24">
        <f>+AD42/100*Silver!$D189</f>
        <v>7.1653876706100945</v>
      </c>
      <c r="BD42" s="24">
        <f>+AE42/100*Silver!$D189</f>
        <v>0</v>
      </c>
      <c r="BE42" s="24">
        <f>+AF42/100*Silver!$D189</f>
        <v>5.511836669700073</v>
      </c>
      <c r="BF42" s="24">
        <f>+AG42/100*Silver!$D189</f>
        <v>3.307102001820044</v>
      </c>
      <c r="BG42" s="24">
        <f>+AH42/100*Silver!$D189</f>
        <v>2.7559183348500365</v>
      </c>
      <c r="BH42" s="24">
        <f>+AI42/100*Silver!$D189</f>
        <v>0.42332710444961613</v>
      </c>
      <c r="BI42" s="24">
        <f>+AJ42/100*Silver!$D189</f>
        <v>3.307102001820044</v>
      </c>
      <c r="BJ42" s="24">
        <f>+AK42/100*Silver!$D189</f>
        <v>0</v>
      </c>
      <c r="BK42" s="24">
        <f>+AL42/100*Silver!$D189</f>
        <v>2.535996051729004</v>
      </c>
      <c r="BL42" s="24">
        <f>+AM42*Silver!$D189</f>
        <v>142.7765777123429</v>
      </c>
      <c r="BM42" s="24">
        <f>+AN42/100*Silver!$D189</f>
        <v>5.511836669700073</v>
      </c>
      <c r="BN42" s="24">
        <f>+AO42*Silver!$D189</f>
        <v>0</v>
      </c>
      <c r="BO42" s="24">
        <f>+AP42*Silver!$D189</f>
        <v>0</v>
      </c>
      <c r="BP42" s="24">
        <f>+AQ42/100*Silver!$D189</f>
        <v>0.20539031851452288</v>
      </c>
      <c r="BQ42" s="24">
        <f>+AR42/100*Silver!$D189</f>
        <v>0.17271745861544338</v>
      </c>
      <c r="BR42" s="24">
        <f>+AS42/100*Silver!$D189</f>
        <v>2.25985303457703</v>
      </c>
      <c r="BS42" s="24">
        <f>+AT42/100*Silver!$D189</f>
        <v>0.5389934561508288</v>
      </c>
      <c r="BT42" s="24">
        <f>+AU42/100*Silver!$D189</f>
        <v>2.7559183348500365</v>
      </c>
      <c r="BU42" s="24">
        <f>+AV42/100*Silver!$D189</f>
        <v>2.0944979344860277</v>
      </c>
      <c r="BV42" s="24">
        <f>+AW42*Silver!$D189</f>
        <v>0</v>
      </c>
      <c r="BW42" s="24">
        <f>+AX42*Silver!$D189</f>
        <v>1.1389406806946485</v>
      </c>
    </row>
    <row r="43" spans="1:75" ht="15">
      <c r="A43" s="12">
        <v>1824</v>
      </c>
      <c r="B43" s="12">
        <v>17</v>
      </c>
      <c r="C43" s="12">
        <v>13</v>
      </c>
      <c r="D43" s="12">
        <v>3.4</v>
      </c>
      <c r="E43" s="12">
        <v>11</v>
      </c>
      <c r="G43" s="12">
        <v>12</v>
      </c>
      <c r="H43" s="12">
        <v>6</v>
      </c>
      <c r="I43" s="12">
        <v>5</v>
      </c>
      <c r="J43" s="12">
        <v>51</v>
      </c>
      <c r="K43" s="12">
        <v>6</v>
      </c>
      <c r="M43" s="12">
        <v>11</v>
      </c>
      <c r="N43" s="12">
        <v>5.74</v>
      </c>
      <c r="O43" s="12">
        <v>9</v>
      </c>
      <c r="R43" s="12">
        <v>26</v>
      </c>
      <c r="S43" s="12">
        <v>26</v>
      </c>
      <c r="T43" s="24">
        <v>4.5</v>
      </c>
      <c r="U43" s="12">
        <v>51</v>
      </c>
      <c r="V43" s="12">
        <v>6</v>
      </c>
      <c r="W43" s="12">
        <v>3.6</v>
      </c>
      <c r="Y43" s="24">
        <v>1.21</v>
      </c>
      <c r="AA43" s="24">
        <f>+B43/Notes!C$26</f>
        <v>0.6248964326059491</v>
      </c>
      <c r="AB43" s="24">
        <f>+C43/Notes!$C$13</f>
        <v>0.36890944691960614</v>
      </c>
      <c r="AC43" s="24">
        <f>+D43/Notes!$C$11</f>
        <v>7.38969789176266</v>
      </c>
      <c r="AD43" s="24">
        <f>+E43/Notes!$C$11</f>
        <v>23.907846120408607</v>
      </c>
      <c r="AE43" s="24">
        <f>+F43/Notes!$C$11</f>
        <v>0</v>
      </c>
      <c r="AF43" s="24">
        <f>+G43/Notes!$C$11</f>
        <v>26.081286676809388</v>
      </c>
      <c r="AG43" s="24">
        <f>+H43/Notes!$C$11</f>
        <v>13.040643338404694</v>
      </c>
      <c r="AH43" s="24">
        <f>+I43/Notes!$C$11</f>
        <v>10.867202782003911</v>
      </c>
      <c r="AI43" s="24">
        <f>+J43/Notes!C$27</f>
        <v>1.606282062059243</v>
      </c>
      <c r="AJ43" s="24">
        <f>+K43/Notes!$C$11</f>
        <v>13.040643338404694</v>
      </c>
      <c r="AK43" s="24">
        <f>+L43/Notes!$C$11</f>
        <v>0</v>
      </c>
      <c r="AL43" s="24">
        <f t="shared" si="0"/>
        <v>11</v>
      </c>
      <c r="AM43" s="24">
        <f t="shared" si="1"/>
        <v>5.74</v>
      </c>
      <c r="AN43" s="24">
        <f>+O43/Notes!$C$11</f>
        <v>19.56096500760704</v>
      </c>
      <c r="AO43" s="24">
        <f>+P43/Notes!$C$22</f>
        <v>0</v>
      </c>
      <c r="AP43" s="24">
        <f>+Q43/Notes!$C$21</f>
        <v>0</v>
      </c>
      <c r="AQ43" s="24">
        <f>+R43/Notes!C$28</f>
        <v>0.8098999932373352</v>
      </c>
      <c r="AR43" s="24">
        <f>+S43/Notes!$C$13</f>
        <v>0.7378188938392123</v>
      </c>
      <c r="AS43" s="24">
        <f>+T43/Notes!$C$11</f>
        <v>9.78048250380352</v>
      </c>
      <c r="AT43" s="24">
        <f>+U43/Notes!C$29</f>
        <v>2.007295614307043</v>
      </c>
      <c r="AU43" s="24">
        <f>+V43/Notes!$C$11</f>
        <v>13.040643338404694</v>
      </c>
      <c r="AV43" s="24">
        <f>+W43/Notes!$C$11</f>
        <v>7.824386003042817</v>
      </c>
      <c r="AW43" s="24">
        <f>+X43/100/Notes!$C$11</f>
        <v>0</v>
      </c>
      <c r="AX43" s="24">
        <f>+Y43/Notes!$C$20</f>
        <v>0.04605278462082406</v>
      </c>
      <c r="AZ43" s="24">
        <f>+AA43/100*Silver!$D190</f>
        <v>0.15847348858282265</v>
      </c>
      <c r="BA43" s="24">
        <f>+AB43/100*Silver!$D190</f>
        <v>0.09355529008336516</v>
      </c>
      <c r="BB43" s="24">
        <f>+AC43/100*Silver!$D190</f>
        <v>1.8740244676980249</v>
      </c>
      <c r="BC43" s="24">
        <f>+AD43/100*Silver!$D190</f>
        <v>6.063020336670081</v>
      </c>
      <c r="BD43" s="24">
        <f>+AE43/100*Silver!$D190</f>
        <v>0</v>
      </c>
      <c r="BE43" s="24">
        <f>+AF43/100*Silver!$D190</f>
        <v>6.614204003640088</v>
      </c>
      <c r="BF43" s="24">
        <f>+AG43/100*Silver!$D190</f>
        <v>3.307102001820044</v>
      </c>
      <c r="BG43" s="24">
        <f>+AH43/100*Silver!$D190</f>
        <v>2.7559183348500365</v>
      </c>
      <c r="BH43" s="24">
        <f>+AI43/100*Silver!$D190</f>
        <v>0.4073524967345363</v>
      </c>
      <c r="BI43" s="24">
        <f>+AJ43/100*Silver!$D190</f>
        <v>3.307102001820044</v>
      </c>
      <c r="BJ43" s="24">
        <f>+AK43/100*Silver!$D190</f>
        <v>0</v>
      </c>
      <c r="BK43" s="24">
        <f>+AL43/100*Silver!$D190</f>
        <v>2.7895956569019043</v>
      </c>
      <c r="BL43" s="24">
        <f>+AM43*Silver!$D190</f>
        <v>145.5661733692448</v>
      </c>
      <c r="BM43" s="24">
        <f>+AN43/100*Silver!$D190</f>
        <v>4.960653002730066</v>
      </c>
      <c r="BN43" s="24">
        <f>+AO43*Silver!$D190</f>
        <v>0</v>
      </c>
      <c r="BO43" s="24">
        <f>+AP43*Silver!$D190</f>
        <v>0</v>
      </c>
      <c r="BP43" s="24">
        <f>+AQ43/100*Silver!$D190</f>
        <v>0.20539031851452288</v>
      </c>
      <c r="BQ43" s="24">
        <f>+AR43/100*Silver!$D190</f>
        <v>0.18711058016673032</v>
      </c>
      <c r="BR43" s="24">
        <f>+AS43/100*Silver!$D190</f>
        <v>2.480326501365033</v>
      </c>
      <c r="BS43" s="24">
        <f>+AT43/100*Silver!$D190</f>
        <v>0.5090493752535606</v>
      </c>
      <c r="BT43" s="24">
        <f>+AU43/100*Silver!$D190</f>
        <v>3.307102001820044</v>
      </c>
      <c r="BU43" s="24">
        <f>+AV43/100*Silver!$D190</f>
        <v>1.9842612010920264</v>
      </c>
      <c r="BV43" s="24">
        <f>+AW43*Silver!$D190</f>
        <v>0</v>
      </c>
      <c r="BW43" s="24">
        <f>+AX43*Silver!$D190</f>
        <v>1.16789679969536</v>
      </c>
    </row>
    <row r="44" spans="1:75" ht="15">
      <c r="A44" s="12">
        <v>1825</v>
      </c>
      <c r="B44" s="12">
        <v>18</v>
      </c>
      <c r="C44" s="12">
        <v>12</v>
      </c>
      <c r="D44" s="12">
        <v>3.3</v>
      </c>
      <c r="E44" s="12">
        <v>13</v>
      </c>
      <c r="G44" s="12">
        <v>10</v>
      </c>
      <c r="H44" s="12">
        <v>6</v>
      </c>
      <c r="I44" s="12">
        <v>5</v>
      </c>
      <c r="J44" s="12">
        <v>52</v>
      </c>
      <c r="K44" s="12">
        <v>6</v>
      </c>
      <c r="L44" s="12">
        <v>3</v>
      </c>
      <c r="M44" s="12">
        <v>10</v>
      </c>
      <c r="N44" s="12">
        <v>5.58</v>
      </c>
      <c r="O44" s="12">
        <v>11</v>
      </c>
      <c r="R44" s="12">
        <v>24</v>
      </c>
      <c r="S44" s="12">
        <v>23</v>
      </c>
      <c r="T44" s="24">
        <v>4.6</v>
      </c>
      <c r="U44" s="12">
        <v>53</v>
      </c>
      <c r="V44" s="12">
        <v>5</v>
      </c>
      <c r="W44" s="12">
        <v>3.6</v>
      </c>
      <c r="Y44" s="24">
        <v>1.1</v>
      </c>
      <c r="AA44" s="24">
        <f>+B44/Notes!C$26</f>
        <v>0.6616550462886519</v>
      </c>
      <c r="AB44" s="24">
        <f>+C44/Notes!$C$13</f>
        <v>0.3405317971565595</v>
      </c>
      <c r="AC44" s="24">
        <f>+D44/Notes!$C$11</f>
        <v>7.172353836122581</v>
      </c>
      <c r="AD44" s="24">
        <f>+E44/Notes!$C$11</f>
        <v>28.254727233210172</v>
      </c>
      <c r="AE44" s="24">
        <f>+F44/Notes!$C$11</f>
        <v>0</v>
      </c>
      <c r="AF44" s="24">
        <f>+G44/Notes!$C$11</f>
        <v>21.734405564007822</v>
      </c>
      <c r="AG44" s="24">
        <f>+H44/Notes!$C$11</f>
        <v>13.040643338404694</v>
      </c>
      <c r="AH44" s="24">
        <f>+I44/Notes!$C$11</f>
        <v>10.867202782003911</v>
      </c>
      <c r="AI44" s="24">
        <f>+J44/Notes!C$27</f>
        <v>1.637777788766287</v>
      </c>
      <c r="AJ44" s="24">
        <f>+K44/Notes!$C$11</f>
        <v>13.040643338404694</v>
      </c>
      <c r="AK44" s="24">
        <f>+L44/Notes!$C$11</f>
        <v>6.520321669202347</v>
      </c>
      <c r="AL44" s="24">
        <f t="shared" si="0"/>
        <v>10</v>
      </c>
      <c r="AM44" s="24">
        <f t="shared" si="1"/>
        <v>5.58</v>
      </c>
      <c r="AN44" s="24">
        <f>+O44/Notes!$C$11</f>
        <v>23.907846120408607</v>
      </c>
      <c r="AO44" s="24">
        <f>+P44/Notes!$C$22</f>
        <v>0</v>
      </c>
      <c r="AP44" s="24">
        <f>+Q44/Notes!$C$21</f>
        <v>0</v>
      </c>
      <c r="AQ44" s="24">
        <f>+R44/Notes!C$28</f>
        <v>0.7475999937575402</v>
      </c>
      <c r="AR44" s="24">
        <f>+S44/Notes!$C$13</f>
        <v>0.6526859445500724</v>
      </c>
      <c r="AS44" s="24">
        <f>+T44/Notes!$C$11</f>
        <v>9.997826559443599</v>
      </c>
      <c r="AT44" s="24">
        <f>+U44/Notes!C$29</f>
        <v>2.086013089377907</v>
      </c>
      <c r="AU44" s="24">
        <f>+V44/Notes!$C$11</f>
        <v>10.867202782003911</v>
      </c>
      <c r="AV44" s="24">
        <f>+W44/Notes!$C$11</f>
        <v>7.824386003042817</v>
      </c>
      <c r="AW44" s="24">
        <f>+X44/100/Notes!$C$11</f>
        <v>0</v>
      </c>
      <c r="AX44" s="24">
        <f>+Y44/Notes!$C$20</f>
        <v>0.041866167837112785</v>
      </c>
      <c r="AZ44" s="24">
        <f>+AA44/100*Silver!$D191</f>
        <v>0.16624134716169284</v>
      </c>
      <c r="BA44" s="24">
        <f>+AB44/100*Silver!$D191</f>
        <v>0.08555888000588459</v>
      </c>
      <c r="BB44" s="24">
        <f>+AC44/100*Silver!$D191</f>
        <v>1.8020595032493498</v>
      </c>
      <c r="BC44" s="24">
        <f>+AD44/100*Silver!$D191</f>
        <v>7.099022285527742</v>
      </c>
      <c r="BD44" s="24">
        <f>+AE44/100*Silver!$D191</f>
        <v>0</v>
      </c>
      <c r="BE44" s="24">
        <f>+AF44/100*Silver!$D191</f>
        <v>5.460786373482878</v>
      </c>
      <c r="BF44" s="24">
        <f>+AG44/100*Silver!$D191</f>
        <v>3.276471824089727</v>
      </c>
      <c r="BG44" s="24">
        <f>+AH44/100*Silver!$D191</f>
        <v>2.730393186741439</v>
      </c>
      <c r="BH44" s="24">
        <f>+AI44/100*Silver!$D191</f>
        <v>0.41149294860395846</v>
      </c>
      <c r="BI44" s="24">
        <f>+AJ44/100*Silver!$D191</f>
        <v>3.276471824089727</v>
      </c>
      <c r="BJ44" s="24">
        <f>+AK44/100*Silver!$D191</f>
        <v>1.6382359120448635</v>
      </c>
      <c r="BK44" s="24">
        <f>+AL44/100*Silver!$D191</f>
        <v>2.5125078104394727</v>
      </c>
      <c r="BL44" s="24">
        <f>+AM44*Silver!$D191</f>
        <v>140.19793582252257</v>
      </c>
      <c r="BM44" s="24">
        <f>+AN44/100*Silver!$D191</f>
        <v>6.0068650108311665</v>
      </c>
      <c r="BN44" s="24">
        <f>+AO44*Silver!$D191</f>
        <v>0</v>
      </c>
      <c r="BO44" s="24">
        <f>+AP44*Silver!$D191</f>
        <v>0</v>
      </c>
      <c r="BP44" s="24">
        <f>+AQ44/100*Silver!$D191</f>
        <v>0.18783508234003204</v>
      </c>
      <c r="BQ44" s="24">
        <f>+AR44/100*Silver!$D191</f>
        <v>0.16398785334461213</v>
      </c>
      <c r="BR44" s="24">
        <f>+AS44/100*Silver!$D191</f>
        <v>2.511961731802124</v>
      </c>
      <c r="BS44" s="24">
        <f>+AT44/100*Silver!$D191</f>
        <v>0.5241124179740966</v>
      </c>
      <c r="BT44" s="24">
        <f>+AU44/100*Silver!$D191</f>
        <v>2.730393186741439</v>
      </c>
      <c r="BU44" s="24">
        <f>+AV44/100*Silver!$D191</f>
        <v>1.9658830944538364</v>
      </c>
      <c r="BV44" s="24">
        <f>+AW44*Silver!$D191</f>
        <v>0</v>
      </c>
      <c r="BW44" s="24">
        <f>+AX44*Silver!$D191</f>
        <v>1.051890736839157</v>
      </c>
    </row>
    <row r="45" spans="1:75" ht="15">
      <c r="A45" s="12">
        <v>1826</v>
      </c>
      <c r="B45" s="12">
        <v>14</v>
      </c>
      <c r="C45" s="12">
        <v>13</v>
      </c>
      <c r="D45" s="12">
        <v>3.2</v>
      </c>
      <c r="E45" s="12">
        <v>13</v>
      </c>
      <c r="G45" s="12">
        <v>10</v>
      </c>
      <c r="H45" s="12">
        <v>7</v>
      </c>
      <c r="I45" s="12">
        <v>4</v>
      </c>
      <c r="J45" s="12">
        <v>57</v>
      </c>
      <c r="K45" s="12">
        <v>6</v>
      </c>
      <c r="L45" s="12">
        <v>3</v>
      </c>
      <c r="M45" s="12">
        <v>12</v>
      </c>
      <c r="N45" s="12">
        <v>5.5</v>
      </c>
      <c r="O45" s="12">
        <v>9</v>
      </c>
      <c r="R45" s="12">
        <v>29</v>
      </c>
      <c r="S45" s="12">
        <v>26</v>
      </c>
      <c r="T45" s="24">
        <v>3.8</v>
      </c>
      <c r="U45" s="12">
        <v>54</v>
      </c>
      <c r="V45" s="12">
        <v>6</v>
      </c>
      <c r="W45" s="12">
        <v>3.8</v>
      </c>
      <c r="Y45" s="24">
        <v>1.06</v>
      </c>
      <c r="AA45" s="24">
        <f>+B45/Notes!C$26</f>
        <v>0.5146205915578403</v>
      </c>
      <c r="AB45" s="24">
        <f>+C45/Notes!$C$13</f>
        <v>0.36890944691960614</v>
      </c>
      <c r="AC45" s="24">
        <f>+D45/Notes!$C$11</f>
        <v>6.955009780482504</v>
      </c>
      <c r="AD45" s="24">
        <f>+E45/Notes!$C$11</f>
        <v>28.254727233210172</v>
      </c>
      <c r="AE45" s="24">
        <f>+F45/Notes!$C$11</f>
        <v>0</v>
      </c>
      <c r="AF45" s="24">
        <f>+G45/Notes!$C$11</f>
        <v>21.734405564007822</v>
      </c>
      <c r="AG45" s="24">
        <f>+H45/Notes!$C$11</f>
        <v>15.214083894805476</v>
      </c>
      <c r="AH45" s="24">
        <f>+I45/Notes!$C$11</f>
        <v>8.69376222560313</v>
      </c>
      <c r="AI45" s="24">
        <f>+J45/Notes!C$27</f>
        <v>1.7952564223015068</v>
      </c>
      <c r="AJ45" s="24">
        <f>+K45/Notes!$C$11</f>
        <v>13.040643338404694</v>
      </c>
      <c r="AK45" s="24">
        <f>+L45/Notes!$C$11</f>
        <v>6.520321669202347</v>
      </c>
      <c r="AL45" s="24">
        <f t="shared" si="0"/>
        <v>12</v>
      </c>
      <c r="AM45" s="24">
        <f t="shared" si="1"/>
        <v>5.5</v>
      </c>
      <c r="AN45" s="24">
        <f>+O45/Notes!$C$11</f>
        <v>19.56096500760704</v>
      </c>
      <c r="AO45" s="24">
        <f>+P45/Notes!$C$22</f>
        <v>0</v>
      </c>
      <c r="AP45" s="24">
        <f>+Q45/Notes!$C$21</f>
        <v>0</v>
      </c>
      <c r="AQ45" s="24">
        <f>+R45/Notes!C$28</f>
        <v>0.9033499924570276</v>
      </c>
      <c r="AR45" s="24">
        <f>+S45/Notes!$C$13</f>
        <v>0.7378188938392123</v>
      </c>
      <c r="AS45" s="24">
        <f>+T45/Notes!$C$11</f>
        <v>8.259074114322972</v>
      </c>
      <c r="AT45" s="24">
        <f>+U45/Notes!C$29</f>
        <v>2.1253718269133395</v>
      </c>
      <c r="AU45" s="24">
        <f>+V45/Notes!$C$11</f>
        <v>13.040643338404694</v>
      </c>
      <c r="AV45" s="24">
        <f>+W45/Notes!$C$11</f>
        <v>8.259074114322972</v>
      </c>
      <c r="AW45" s="24">
        <f>+X45/100/Notes!$C$11</f>
        <v>0</v>
      </c>
      <c r="AX45" s="24">
        <f>+Y45/Notes!$C$20</f>
        <v>0.04034376173394504</v>
      </c>
      <c r="AZ45" s="24">
        <f>+AA45/100*Silver!$D192</f>
        <v>0.13050757883291272</v>
      </c>
      <c r="BA45" s="24">
        <f>+AB45/100*Silver!$D192</f>
        <v>0.09355529008336516</v>
      </c>
      <c r="BB45" s="24">
        <f>+AC45/100*Silver!$D192</f>
        <v>1.7637877343040236</v>
      </c>
      <c r="BC45" s="24">
        <f>+AD45/100*Silver!$D192</f>
        <v>7.1653876706100945</v>
      </c>
      <c r="BD45" s="24">
        <f>+AE45/100*Silver!$D192</f>
        <v>0</v>
      </c>
      <c r="BE45" s="24">
        <f>+AF45/100*Silver!$D192</f>
        <v>5.511836669700073</v>
      </c>
      <c r="BF45" s="24">
        <f>+AG45/100*Silver!$D192</f>
        <v>3.8582856687900513</v>
      </c>
      <c r="BG45" s="24">
        <f>+AH45/100*Silver!$D192</f>
        <v>2.2047346678800293</v>
      </c>
      <c r="BH45" s="24">
        <f>+AI45/100*Silver!$D192</f>
        <v>0.45527631987977585</v>
      </c>
      <c r="BI45" s="24">
        <f>+AJ45/100*Silver!$D192</f>
        <v>3.307102001820044</v>
      </c>
      <c r="BJ45" s="24">
        <f>+AK45/100*Silver!$D192</f>
        <v>1.653551000910022</v>
      </c>
      <c r="BK45" s="24">
        <f>+AL45/100*Silver!$D192</f>
        <v>3.0431952620748044</v>
      </c>
      <c r="BL45" s="24">
        <f>+AM45*Silver!$D192</f>
        <v>139.4797828450952</v>
      </c>
      <c r="BM45" s="24">
        <f>+AN45/100*Silver!$D192</f>
        <v>4.960653002730066</v>
      </c>
      <c r="BN45" s="24">
        <f>+AO45*Silver!$D192</f>
        <v>0</v>
      </c>
      <c r="BO45" s="24">
        <f>+AP45*Silver!$D192</f>
        <v>0</v>
      </c>
      <c r="BP45" s="24">
        <f>+AQ45/100*Silver!$D192</f>
        <v>0.22908920142004474</v>
      </c>
      <c r="BQ45" s="24">
        <f>+AR45/100*Silver!$D192</f>
        <v>0.18711058016673032</v>
      </c>
      <c r="BR45" s="24">
        <f>+AS45/100*Silver!$D192</f>
        <v>2.0944979344860277</v>
      </c>
      <c r="BS45" s="24">
        <f>+AT45/100*Silver!$D192</f>
        <v>0.5389934561508288</v>
      </c>
      <c r="BT45" s="24">
        <f>+AU45/100*Silver!$D192</f>
        <v>3.307102001820044</v>
      </c>
      <c r="BU45" s="24">
        <f>+AV45/100*Silver!$D192</f>
        <v>2.0944979344860277</v>
      </c>
      <c r="BV45" s="24">
        <f>+AW45*Silver!$D192</f>
        <v>0</v>
      </c>
      <c r="BW45" s="24">
        <f>+AX45*Silver!$D192</f>
        <v>1.023116204691803</v>
      </c>
    </row>
    <row r="46" spans="1:75" ht="15">
      <c r="A46" s="12">
        <v>1827</v>
      </c>
      <c r="B46" s="12">
        <v>18</v>
      </c>
      <c r="C46" s="12">
        <v>12</v>
      </c>
      <c r="D46" s="12">
        <v>2.9</v>
      </c>
      <c r="E46" s="12">
        <v>13</v>
      </c>
      <c r="G46" s="12">
        <v>10</v>
      </c>
      <c r="H46" s="12">
        <v>6</v>
      </c>
      <c r="I46" s="12">
        <v>5</v>
      </c>
      <c r="J46" s="12">
        <v>58</v>
      </c>
      <c r="K46" s="12">
        <v>6</v>
      </c>
      <c r="L46" s="12">
        <v>3</v>
      </c>
      <c r="M46" s="12">
        <v>11</v>
      </c>
      <c r="N46" s="12">
        <v>7.05</v>
      </c>
      <c r="O46" s="12">
        <v>9</v>
      </c>
      <c r="R46" s="12">
        <v>34</v>
      </c>
      <c r="S46" s="12">
        <v>25</v>
      </c>
      <c r="T46" s="24">
        <v>4.5</v>
      </c>
      <c r="U46" s="12">
        <v>61</v>
      </c>
      <c r="V46" s="12">
        <v>5</v>
      </c>
      <c r="W46" s="12">
        <v>3.7</v>
      </c>
      <c r="Y46" s="24">
        <v>1.1</v>
      </c>
      <c r="AA46" s="24">
        <f>+B46/Notes!C$26</f>
        <v>0.6616550462886519</v>
      </c>
      <c r="AB46" s="24">
        <f>+C46/Notes!$C$13</f>
        <v>0.3405317971565595</v>
      </c>
      <c r="AC46" s="24">
        <f>+D46/Notes!$C$11</f>
        <v>6.302977613562269</v>
      </c>
      <c r="AD46" s="24">
        <f>+E46/Notes!$C$11</f>
        <v>28.254727233210172</v>
      </c>
      <c r="AE46" s="24">
        <f>+F46/Notes!$C$11</f>
        <v>0</v>
      </c>
      <c r="AF46" s="24">
        <f>+G46/Notes!$C$11</f>
        <v>21.734405564007822</v>
      </c>
      <c r="AG46" s="24">
        <f>+H46/Notes!$C$11</f>
        <v>13.040643338404694</v>
      </c>
      <c r="AH46" s="24">
        <f>+I46/Notes!$C$11</f>
        <v>10.867202782003911</v>
      </c>
      <c r="AI46" s="24">
        <f>+J46/Notes!C$27</f>
        <v>1.826752149008551</v>
      </c>
      <c r="AJ46" s="24">
        <f>+K46/Notes!$C$11</f>
        <v>13.040643338404694</v>
      </c>
      <c r="AK46" s="24">
        <f>+L46/Notes!$C$11</f>
        <v>6.520321669202347</v>
      </c>
      <c r="AL46" s="24">
        <f t="shared" si="0"/>
        <v>11</v>
      </c>
      <c r="AM46" s="24">
        <f t="shared" si="1"/>
        <v>7.05</v>
      </c>
      <c r="AN46" s="24">
        <f>+O46/Notes!$C$11</f>
        <v>19.56096500760704</v>
      </c>
      <c r="AO46" s="24">
        <f>+P46/Notes!$C$22</f>
        <v>0</v>
      </c>
      <c r="AP46" s="24">
        <f>+Q46/Notes!$C$21</f>
        <v>0</v>
      </c>
      <c r="AQ46" s="24">
        <f>+R46/Notes!C$28</f>
        <v>1.059099991156515</v>
      </c>
      <c r="AR46" s="24">
        <f>+S46/Notes!$C$13</f>
        <v>0.7094412440761657</v>
      </c>
      <c r="AS46" s="24">
        <f>+T46/Notes!$C$11</f>
        <v>9.78048250380352</v>
      </c>
      <c r="AT46" s="24">
        <f>+U46/Notes!C$29</f>
        <v>2.400882989661365</v>
      </c>
      <c r="AU46" s="24">
        <f>+V46/Notes!$C$11</f>
        <v>10.867202782003911</v>
      </c>
      <c r="AV46" s="24">
        <f>+W46/Notes!$C$11</f>
        <v>8.041730058682894</v>
      </c>
      <c r="AW46" s="24">
        <f>+X46/100/Notes!$C$11</f>
        <v>0</v>
      </c>
      <c r="AX46" s="24">
        <f>+Y46/Notes!$C$20</f>
        <v>0.041866167837112785</v>
      </c>
      <c r="AZ46" s="24">
        <f>+AA46/100*Silver!$D193</f>
        <v>0.167014787567214</v>
      </c>
      <c r="BA46" s="24">
        <f>+AB46/100*Silver!$D193</f>
        <v>0.08595694400125947</v>
      </c>
      <c r="BB46" s="24">
        <f>+AC46/100*Silver!$D193</f>
        <v>1.5909959019805675</v>
      </c>
      <c r="BC46" s="24">
        <f>+AD46/100*Silver!$D193</f>
        <v>7.1320505950853015</v>
      </c>
      <c r="BD46" s="24">
        <f>+AE46/100*Silver!$D193</f>
        <v>0</v>
      </c>
      <c r="BE46" s="24">
        <f>+AF46/100*Silver!$D193</f>
        <v>5.486192765450232</v>
      </c>
      <c r="BF46" s="24">
        <f>+AG46/100*Silver!$D193</f>
        <v>3.2917156592701398</v>
      </c>
      <c r="BG46" s="24">
        <f>+AH46/100*Silver!$D193</f>
        <v>2.743096382725116</v>
      </c>
      <c r="BH46" s="24">
        <f>+AI46/100*Silver!$D193</f>
        <v>0.46110828265566495</v>
      </c>
      <c r="BI46" s="24">
        <f>+AJ46/100*Silver!$D193</f>
        <v>3.2917156592701398</v>
      </c>
      <c r="BJ46" s="24">
        <f>+AK46/100*Silver!$D193</f>
        <v>1.6458578296350699</v>
      </c>
      <c r="BK46" s="24">
        <f>+AL46/100*Silver!$D193</f>
        <v>2.7766170205220173</v>
      </c>
      <c r="BL46" s="24">
        <f>+AM46*Silver!$D193</f>
        <v>177.95590904254746</v>
      </c>
      <c r="BM46" s="24">
        <f>+AN46/100*Silver!$D193</f>
        <v>4.937573488905209</v>
      </c>
      <c r="BN46" s="24">
        <f>+AO46*Silver!$D193</f>
        <v>0</v>
      </c>
      <c r="BO46" s="24">
        <f>+AP46*Silver!$D193</f>
        <v>0</v>
      </c>
      <c r="BP46" s="24">
        <f>+AQ46/100*Silver!$D193</f>
        <v>0.26733773289817253</v>
      </c>
      <c r="BQ46" s="24">
        <f>+AR46/100*Silver!$D193</f>
        <v>0.17907696666929057</v>
      </c>
      <c r="BR46" s="24">
        <f>+AS46/100*Silver!$D193</f>
        <v>2.4687867444526046</v>
      </c>
      <c r="BS46" s="24">
        <f>+AT46/100*Silver!$D193</f>
        <v>0.6060302339432302</v>
      </c>
      <c r="BT46" s="24">
        <f>+AU46/100*Silver!$D193</f>
        <v>2.743096382725116</v>
      </c>
      <c r="BU46" s="24">
        <f>+AV46/100*Silver!$D193</f>
        <v>2.029891323216586</v>
      </c>
      <c r="BV46" s="24">
        <f>+AW46*Silver!$D193</f>
        <v>0</v>
      </c>
      <c r="BW46" s="24">
        <f>+AX46*Silver!$D193</f>
        <v>1.0567846745505345</v>
      </c>
    </row>
    <row r="47" spans="1:75" ht="15">
      <c r="A47" s="12">
        <v>1828</v>
      </c>
      <c r="B47" s="12">
        <v>14</v>
      </c>
      <c r="C47" s="12">
        <v>11</v>
      </c>
      <c r="D47" s="12">
        <v>3.9</v>
      </c>
      <c r="E47" s="12">
        <v>13</v>
      </c>
      <c r="G47" s="12">
        <v>10</v>
      </c>
      <c r="H47" s="12">
        <v>5</v>
      </c>
      <c r="I47" s="12">
        <v>5</v>
      </c>
      <c r="J47" s="12">
        <v>53</v>
      </c>
      <c r="K47" s="12">
        <v>6</v>
      </c>
      <c r="L47" s="12">
        <v>3</v>
      </c>
      <c r="M47" s="12">
        <v>9</v>
      </c>
      <c r="N47" s="12">
        <v>6.45</v>
      </c>
      <c r="O47" s="12">
        <v>8</v>
      </c>
      <c r="R47" s="12">
        <v>28</v>
      </c>
      <c r="S47" s="12">
        <v>22</v>
      </c>
      <c r="T47" s="24">
        <v>4.4</v>
      </c>
      <c r="U47" s="12">
        <v>55</v>
      </c>
      <c r="V47" s="12">
        <v>6</v>
      </c>
      <c r="W47" s="12">
        <v>3.7</v>
      </c>
      <c r="Y47" s="24">
        <v>1.22</v>
      </c>
      <c r="AA47" s="24">
        <f>+B47/Notes!C$26</f>
        <v>0.5146205915578403</v>
      </c>
      <c r="AB47" s="24">
        <f>+C47/Notes!$C$13</f>
        <v>0.3121541473935129</v>
      </c>
      <c r="AC47" s="24">
        <f>+D47/Notes!$C$11</f>
        <v>8.47641816996305</v>
      </c>
      <c r="AD47" s="24">
        <f>+E47/Notes!$C$11</f>
        <v>28.254727233210172</v>
      </c>
      <c r="AE47" s="24">
        <f>+F47/Notes!$C$11</f>
        <v>0</v>
      </c>
      <c r="AF47" s="24">
        <f>+G47/Notes!$C$11</f>
        <v>21.734405564007822</v>
      </c>
      <c r="AG47" s="24">
        <f>+H47/Notes!$C$11</f>
        <v>10.867202782003911</v>
      </c>
      <c r="AH47" s="24">
        <f>+I47/Notes!$C$11</f>
        <v>10.867202782003911</v>
      </c>
      <c r="AI47" s="24">
        <f>+J47/Notes!C$27</f>
        <v>1.669273515473331</v>
      </c>
      <c r="AJ47" s="24">
        <f>+K47/Notes!$C$11</f>
        <v>13.040643338404694</v>
      </c>
      <c r="AK47" s="24">
        <f>+L47/Notes!$C$11</f>
        <v>6.520321669202347</v>
      </c>
      <c r="AL47" s="24">
        <f t="shared" si="0"/>
        <v>9</v>
      </c>
      <c r="AM47" s="24">
        <f t="shared" si="1"/>
        <v>6.45</v>
      </c>
      <c r="AN47" s="24">
        <f>+O47/Notes!$C$11</f>
        <v>17.38752445120626</v>
      </c>
      <c r="AO47" s="24">
        <f>+P47/Notes!$C$22</f>
        <v>0</v>
      </c>
      <c r="AP47" s="24">
        <f>+Q47/Notes!$C$21</f>
        <v>0</v>
      </c>
      <c r="AQ47" s="24">
        <f>+R47/Notes!C$28</f>
        <v>0.8721999927171301</v>
      </c>
      <c r="AR47" s="24">
        <f>+S47/Notes!$C$13</f>
        <v>0.6243082947870258</v>
      </c>
      <c r="AS47" s="24">
        <f>+T47/Notes!$C$11</f>
        <v>9.563138448163443</v>
      </c>
      <c r="AT47" s="24">
        <f>+U47/Notes!C$29</f>
        <v>2.1647305644487718</v>
      </c>
      <c r="AU47" s="24">
        <f>+V47/Notes!$C$11</f>
        <v>13.040643338404694</v>
      </c>
      <c r="AV47" s="24">
        <f>+W47/Notes!$C$11</f>
        <v>8.041730058682894</v>
      </c>
      <c r="AW47" s="24">
        <f>+X47/100/Notes!$C$11</f>
        <v>0</v>
      </c>
      <c r="AX47" s="24">
        <f>+Y47/Notes!$C$20</f>
        <v>0.04643338614661599</v>
      </c>
      <c r="AZ47" s="24">
        <f>+AA47/100*Silver!$D194</f>
        <v>0.13050757883291272</v>
      </c>
      <c r="BA47" s="24">
        <f>+AB47/100*Silver!$D194</f>
        <v>0.07916216853207822</v>
      </c>
      <c r="BB47" s="24">
        <f>+AC47/100*Silver!$D194</f>
        <v>2.1496163011830283</v>
      </c>
      <c r="BC47" s="24">
        <f>+AD47/100*Silver!$D194</f>
        <v>7.1653876706100945</v>
      </c>
      <c r="BD47" s="24">
        <f>+AE47/100*Silver!$D194</f>
        <v>0</v>
      </c>
      <c r="BE47" s="24">
        <f>+AF47/100*Silver!$D194</f>
        <v>5.511836669700073</v>
      </c>
      <c r="BF47" s="24">
        <f>+AG47/100*Silver!$D194</f>
        <v>2.7559183348500365</v>
      </c>
      <c r="BG47" s="24">
        <f>+AH47/100*Silver!$D194</f>
        <v>2.7559183348500365</v>
      </c>
      <c r="BH47" s="24">
        <f>+AI47/100*Silver!$D194</f>
        <v>0.42332710444961613</v>
      </c>
      <c r="BI47" s="24">
        <f>+AJ47/100*Silver!$D194</f>
        <v>3.307102001820044</v>
      </c>
      <c r="BJ47" s="24">
        <f>+AK47/100*Silver!$D194</f>
        <v>1.653551000910022</v>
      </c>
      <c r="BK47" s="24">
        <f>+AL47/100*Silver!$D194</f>
        <v>2.282396446556103</v>
      </c>
      <c r="BL47" s="24">
        <f>+AM47*Silver!$D194</f>
        <v>163.57174533652073</v>
      </c>
      <c r="BM47" s="24">
        <f>+AN47/100*Silver!$D194</f>
        <v>4.4094693357600585</v>
      </c>
      <c r="BN47" s="24">
        <f>+AO47*Silver!$D194</f>
        <v>0</v>
      </c>
      <c r="BO47" s="24">
        <f>+AP47*Silver!$D194</f>
        <v>0</v>
      </c>
      <c r="BP47" s="24">
        <f>+AQ47/100*Silver!$D194</f>
        <v>0.22118957378487078</v>
      </c>
      <c r="BQ47" s="24">
        <f>+AR47/100*Silver!$D194</f>
        <v>0.15832433706415644</v>
      </c>
      <c r="BR47" s="24">
        <f>+AS47/100*Silver!$D194</f>
        <v>2.4252081346680323</v>
      </c>
      <c r="BS47" s="24">
        <f>+AT47/100*Silver!$D194</f>
        <v>0.5489748164499183</v>
      </c>
      <c r="BT47" s="24">
        <f>+AU47/100*Silver!$D194</f>
        <v>3.307102001820044</v>
      </c>
      <c r="BU47" s="24">
        <f>+AV47/100*Silver!$D194</f>
        <v>2.039379567789027</v>
      </c>
      <c r="BV47" s="24">
        <f>+AW47*Silver!$D194</f>
        <v>0</v>
      </c>
      <c r="BW47" s="24">
        <f>+AX47*Silver!$D194</f>
        <v>1.1775488393622637</v>
      </c>
    </row>
    <row r="48" spans="1:75" ht="15">
      <c r="A48" s="12">
        <v>1829</v>
      </c>
      <c r="B48" s="12">
        <v>19</v>
      </c>
      <c r="C48" s="12">
        <v>12</v>
      </c>
      <c r="D48" s="12">
        <v>3.7</v>
      </c>
      <c r="E48" s="12">
        <v>12</v>
      </c>
      <c r="G48" s="12">
        <v>10</v>
      </c>
      <c r="H48" s="12">
        <v>5</v>
      </c>
      <c r="I48" s="12">
        <v>5</v>
      </c>
      <c r="J48" s="12">
        <v>53</v>
      </c>
      <c r="K48" s="12">
        <v>6</v>
      </c>
      <c r="L48" s="12">
        <v>3</v>
      </c>
      <c r="M48" s="12">
        <v>10</v>
      </c>
      <c r="N48" s="12">
        <v>4.21</v>
      </c>
      <c r="O48" s="12">
        <v>10</v>
      </c>
      <c r="R48" s="12">
        <v>28</v>
      </c>
      <c r="S48" s="12">
        <v>26</v>
      </c>
      <c r="T48" s="24">
        <v>4.4</v>
      </c>
      <c r="U48" s="12">
        <v>59</v>
      </c>
      <c r="V48" s="12">
        <v>5</v>
      </c>
      <c r="W48" s="12">
        <v>3.5</v>
      </c>
      <c r="Y48" s="24">
        <v>1.57</v>
      </c>
      <c r="AA48" s="24">
        <f>+B48/Notes!C$26</f>
        <v>0.6984136599713548</v>
      </c>
      <c r="AB48" s="24">
        <f>+C48/Notes!$C$13</f>
        <v>0.3405317971565595</v>
      </c>
      <c r="AC48" s="24">
        <f>+D48/Notes!$C$11</f>
        <v>8.041730058682894</v>
      </c>
      <c r="AD48" s="24">
        <f>+E48/Notes!$C$11</f>
        <v>26.081286676809388</v>
      </c>
      <c r="AE48" s="24">
        <f>+F48/Notes!$C$11</f>
        <v>0</v>
      </c>
      <c r="AF48" s="24">
        <f>+G48/Notes!$C$11</f>
        <v>21.734405564007822</v>
      </c>
      <c r="AG48" s="24">
        <f>+H48/Notes!$C$11</f>
        <v>10.867202782003911</v>
      </c>
      <c r="AH48" s="24">
        <f>+I48/Notes!$C$11</f>
        <v>10.867202782003911</v>
      </c>
      <c r="AI48" s="24">
        <f>+J48/Notes!C$27</f>
        <v>1.669273515473331</v>
      </c>
      <c r="AJ48" s="24">
        <f>+K48/Notes!$C$11</f>
        <v>13.040643338404694</v>
      </c>
      <c r="AK48" s="24">
        <f>+L48/Notes!$C$11</f>
        <v>6.520321669202347</v>
      </c>
      <c r="AL48" s="24">
        <f t="shared" si="0"/>
        <v>10</v>
      </c>
      <c r="AM48" s="24">
        <f t="shared" si="1"/>
        <v>4.21</v>
      </c>
      <c r="AN48" s="24">
        <f>+O48/Notes!$C$11</f>
        <v>21.734405564007822</v>
      </c>
      <c r="AO48" s="24">
        <f>+P48/Notes!$C$22</f>
        <v>0</v>
      </c>
      <c r="AP48" s="24">
        <f>+Q48/Notes!$C$21</f>
        <v>0</v>
      </c>
      <c r="AQ48" s="24">
        <f>+R48/Notes!C$28</f>
        <v>0.8721999927171301</v>
      </c>
      <c r="AR48" s="24">
        <f>+S48/Notes!$C$13</f>
        <v>0.7378188938392123</v>
      </c>
      <c r="AS48" s="24">
        <f>+T48/Notes!$C$11</f>
        <v>9.563138448163443</v>
      </c>
      <c r="AT48" s="24">
        <f>+U48/Notes!C$29</f>
        <v>2.322165514590501</v>
      </c>
      <c r="AU48" s="24">
        <f>+V48/Notes!$C$11</f>
        <v>10.867202782003911</v>
      </c>
      <c r="AV48" s="24">
        <f>+W48/Notes!$C$11</f>
        <v>7.607041947402738</v>
      </c>
      <c r="AW48" s="24">
        <f>+X48/100/Notes!$C$11</f>
        <v>0</v>
      </c>
      <c r="AX48" s="24">
        <f>+Y48/Notes!$C$20</f>
        <v>0.059754439549333696</v>
      </c>
      <c r="AZ48" s="24">
        <f>+AA48/100*Silver!$D195</f>
        <v>0.17711742841609587</v>
      </c>
      <c r="BA48" s="24">
        <f>+AB48/100*Silver!$D195</f>
        <v>0.08635872930772169</v>
      </c>
      <c r="BB48" s="24">
        <f>+AC48/100*Silver!$D195</f>
        <v>2.039379567789027</v>
      </c>
      <c r="BC48" s="24">
        <f>+AD48/100*Silver!$D195</f>
        <v>6.614204003640088</v>
      </c>
      <c r="BD48" s="24">
        <f>+AE48/100*Silver!$D195</f>
        <v>0</v>
      </c>
      <c r="BE48" s="24">
        <f>+AF48/100*Silver!$D195</f>
        <v>5.511836669700073</v>
      </c>
      <c r="BF48" s="24">
        <f>+AG48/100*Silver!$D195</f>
        <v>2.7559183348500365</v>
      </c>
      <c r="BG48" s="24">
        <f>+AH48/100*Silver!$D195</f>
        <v>2.7559183348500365</v>
      </c>
      <c r="BH48" s="24">
        <f>+AI48/100*Silver!$D195</f>
        <v>0.42332710444961613</v>
      </c>
      <c r="BI48" s="24">
        <f>+AJ48/100*Silver!$D195</f>
        <v>3.307102001820044</v>
      </c>
      <c r="BJ48" s="24">
        <f>+AK48/100*Silver!$D195</f>
        <v>1.653551000910022</v>
      </c>
      <c r="BK48" s="24">
        <f>+AL48/100*Silver!$D195</f>
        <v>2.535996051729004</v>
      </c>
      <c r="BL48" s="24">
        <f>+AM48*Silver!$D195</f>
        <v>106.76543377779106</v>
      </c>
      <c r="BM48" s="24">
        <f>+AN48/100*Silver!$D195</f>
        <v>5.511836669700073</v>
      </c>
      <c r="BN48" s="24">
        <f>+AO48*Silver!$D195</f>
        <v>0</v>
      </c>
      <c r="BO48" s="24">
        <f>+AP48*Silver!$D195</f>
        <v>0</v>
      </c>
      <c r="BP48" s="24">
        <f>+AQ48/100*Silver!$D195</f>
        <v>0.22118957378487078</v>
      </c>
      <c r="BQ48" s="24">
        <f>+AR48/100*Silver!$D195</f>
        <v>0.18711058016673032</v>
      </c>
      <c r="BR48" s="24">
        <f>+AS48/100*Silver!$D195</f>
        <v>2.4252081346680323</v>
      </c>
      <c r="BS48" s="24">
        <f>+AT48/100*Silver!$D195</f>
        <v>0.5889002576462761</v>
      </c>
      <c r="BT48" s="24">
        <f>+AU48/100*Silver!$D195</f>
        <v>2.7559183348500365</v>
      </c>
      <c r="BU48" s="24">
        <f>+AV48/100*Silver!$D195</f>
        <v>1.9291428343950257</v>
      </c>
      <c r="BV48" s="24">
        <f>+AW48*Silver!$D195</f>
        <v>0</v>
      </c>
      <c r="BW48" s="24">
        <f>+AX48*Silver!$D195</f>
        <v>1.5153702277038967</v>
      </c>
    </row>
    <row r="49" spans="1:75" ht="15">
      <c r="A49" s="12">
        <v>1830</v>
      </c>
      <c r="B49" s="12">
        <v>19</v>
      </c>
      <c r="C49" s="12">
        <v>12</v>
      </c>
      <c r="D49" s="12">
        <v>3.5</v>
      </c>
      <c r="E49" s="12">
        <v>12</v>
      </c>
      <c r="G49" s="12">
        <v>10</v>
      </c>
      <c r="H49" s="12">
        <v>5</v>
      </c>
      <c r="I49" s="12">
        <v>5</v>
      </c>
      <c r="J49" s="12">
        <v>68</v>
      </c>
      <c r="K49" s="12">
        <v>6</v>
      </c>
      <c r="L49" s="12">
        <v>3</v>
      </c>
      <c r="M49" s="12">
        <v>10</v>
      </c>
      <c r="N49" s="12">
        <v>5.02</v>
      </c>
      <c r="O49" s="12">
        <v>8</v>
      </c>
      <c r="R49" s="12">
        <v>29</v>
      </c>
      <c r="S49" s="12">
        <v>26</v>
      </c>
      <c r="T49" s="24">
        <v>4.7</v>
      </c>
      <c r="U49" s="12">
        <v>70</v>
      </c>
      <c r="V49" s="12">
        <v>6</v>
      </c>
      <c r="W49" s="12">
        <v>3.8</v>
      </c>
      <c r="Y49" s="24">
        <v>1.44</v>
      </c>
      <c r="AA49" s="24">
        <f>+B49/Notes!C$26</f>
        <v>0.6984136599713548</v>
      </c>
      <c r="AB49" s="24">
        <f>+C49/Notes!$C$13</f>
        <v>0.3405317971565595</v>
      </c>
      <c r="AC49" s="24">
        <f>+D49/Notes!$C$11</f>
        <v>7.607041947402738</v>
      </c>
      <c r="AD49" s="24">
        <f>+E49/Notes!$C$11</f>
        <v>26.081286676809388</v>
      </c>
      <c r="AE49" s="24">
        <f>+F49/Notes!$C$11</f>
        <v>0</v>
      </c>
      <c r="AF49" s="24">
        <f>+G49/Notes!$C$11</f>
        <v>21.734405564007822</v>
      </c>
      <c r="AG49" s="24">
        <f>+H49/Notes!$C$11</f>
        <v>10.867202782003911</v>
      </c>
      <c r="AH49" s="24">
        <f>+I49/Notes!$C$11</f>
        <v>10.867202782003911</v>
      </c>
      <c r="AI49" s="24">
        <f>+J49/Notes!C$27</f>
        <v>2.141709416078991</v>
      </c>
      <c r="AJ49" s="24">
        <f>+K49/Notes!$C$11</f>
        <v>13.040643338404694</v>
      </c>
      <c r="AK49" s="24">
        <f>+L49/Notes!$C$11</f>
        <v>6.520321669202347</v>
      </c>
      <c r="AL49" s="24">
        <f t="shared" si="0"/>
        <v>10</v>
      </c>
      <c r="AM49" s="24">
        <f t="shared" si="1"/>
        <v>5.02</v>
      </c>
      <c r="AN49" s="24">
        <f>+O49/Notes!$C$11</f>
        <v>17.38752445120626</v>
      </c>
      <c r="AO49" s="24">
        <f>+P49/Notes!$C$22</f>
        <v>0</v>
      </c>
      <c r="AP49" s="24">
        <f>+Q49/Notes!$C$21</f>
        <v>0</v>
      </c>
      <c r="AQ49" s="24">
        <f>+R49/Notes!C$28</f>
        <v>0.9033499924570276</v>
      </c>
      <c r="AR49" s="24">
        <f>+S49/Notes!$C$13</f>
        <v>0.7378188938392123</v>
      </c>
      <c r="AS49" s="24">
        <f>+T49/Notes!$C$11</f>
        <v>10.215170615083677</v>
      </c>
      <c r="AT49" s="24">
        <f>+U49/Notes!C$29</f>
        <v>2.755111627480255</v>
      </c>
      <c r="AU49" s="24">
        <f>+V49/Notes!$C$11</f>
        <v>13.040643338404694</v>
      </c>
      <c r="AV49" s="24">
        <f>+W49/Notes!$C$11</f>
        <v>8.259074114322972</v>
      </c>
      <c r="AW49" s="24">
        <f>+X49/100/Notes!$C$11</f>
        <v>0</v>
      </c>
      <c r="AX49" s="24">
        <f>+Y49/Notes!$C$20</f>
        <v>0.054806619714038544</v>
      </c>
      <c r="AZ49" s="24">
        <f>+AA49/100*Silver!$D196</f>
        <v>0.17794920970598654</v>
      </c>
      <c r="BA49" s="24">
        <f>+AB49/100*Silver!$D196</f>
        <v>0.08676428835348733</v>
      </c>
      <c r="BB49" s="24">
        <f>+AC49/100*Silver!$D196</f>
        <v>1.9382025013601916</v>
      </c>
      <c r="BC49" s="24">
        <f>+AD49/100*Silver!$D196</f>
        <v>6.645265718949228</v>
      </c>
      <c r="BD49" s="24">
        <f>+AE49/100*Silver!$D196</f>
        <v>0</v>
      </c>
      <c r="BE49" s="24">
        <f>+AF49/100*Silver!$D196</f>
        <v>5.5377214324576896</v>
      </c>
      <c r="BF49" s="24">
        <f>+AG49/100*Silver!$D196</f>
        <v>2.7688607162288448</v>
      </c>
      <c r="BG49" s="24">
        <f>+AH49/100*Silver!$D196</f>
        <v>2.7688607162288448</v>
      </c>
      <c r="BH49" s="24">
        <f>+AI49/100*Silver!$D196</f>
        <v>0.5456873481351405</v>
      </c>
      <c r="BI49" s="24">
        <f>+AJ49/100*Silver!$D196</f>
        <v>3.322632859474614</v>
      </c>
      <c r="BJ49" s="24">
        <f>+AK49/100*Silver!$D196</f>
        <v>1.661316429737307</v>
      </c>
      <c r="BK49" s="24">
        <f>+AL49/100*Silver!$D196</f>
        <v>2.5479056310737835</v>
      </c>
      <c r="BL49" s="24">
        <f>+AM49*Silver!$D196</f>
        <v>127.9048626799039</v>
      </c>
      <c r="BM49" s="24">
        <f>+AN49/100*Silver!$D196</f>
        <v>4.4301771459661525</v>
      </c>
      <c r="BN49" s="24">
        <f>+AO49*Silver!$D196</f>
        <v>0</v>
      </c>
      <c r="BO49" s="24">
        <f>+AP49*Silver!$D196</f>
        <v>0</v>
      </c>
      <c r="BP49" s="24">
        <f>+AQ49/100*Silver!$D196</f>
        <v>0.23016505326117204</v>
      </c>
      <c r="BQ49" s="24">
        <f>+AR49/100*Silver!$D196</f>
        <v>0.18798929143255588</v>
      </c>
      <c r="BR49" s="24">
        <f>+AS49/100*Silver!$D196</f>
        <v>2.602729073255114</v>
      </c>
      <c r="BS49" s="24">
        <f>+AT49/100*Silver!$D196</f>
        <v>0.7019764429893798</v>
      </c>
      <c r="BT49" s="24">
        <f>+AU49/100*Silver!$D196</f>
        <v>3.322632859474614</v>
      </c>
      <c r="BU49" s="24">
        <f>+AV49/100*Silver!$D196</f>
        <v>2.1043341443339223</v>
      </c>
      <c r="BV49" s="24">
        <f>+AW49*Silver!$D196</f>
        <v>0</v>
      </c>
      <c r="BW49" s="24">
        <f>+AX49*Silver!$D196</f>
        <v>1.3964209498951823</v>
      </c>
    </row>
    <row r="50" spans="1:75" ht="15">
      <c r="A50" s="12">
        <v>1831</v>
      </c>
      <c r="B50" s="12">
        <v>15</v>
      </c>
      <c r="C50" s="12">
        <v>13</v>
      </c>
      <c r="D50" s="12">
        <v>3.7</v>
      </c>
      <c r="E50" s="12">
        <v>12</v>
      </c>
      <c r="G50" s="12">
        <v>10</v>
      </c>
      <c r="H50" s="12">
        <v>5</v>
      </c>
      <c r="I50" s="12">
        <v>5</v>
      </c>
      <c r="J50" s="12">
        <v>64</v>
      </c>
      <c r="K50" s="12">
        <v>6</v>
      </c>
      <c r="L50" s="12">
        <v>3</v>
      </c>
      <c r="M50" s="12">
        <v>10</v>
      </c>
      <c r="N50" s="12">
        <v>6.71</v>
      </c>
      <c r="O50" s="12">
        <v>8</v>
      </c>
      <c r="R50" s="12">
        <v>29</v>
      </c>
      <c r="S50" s="12">
        <v>25</v>
      </c>
      <c r="T50" s="24">
        <v>4.7</v>
      </c>
      <c r="U50" s="12">
        <v>67</v>
      </c>
      <c r="V50" s="12">
        <v>6</v>
      </c>
      <c r="W50" s="12">
        <v>3.5</v>
      </c>
      <c r="Y50" s="24">
        <v>1.34</v>
      </c>
      <c r="AA50" s="24">
        <f>+B50/Notes!C$26</f>
        <v>0.5513792052405433</v>
      </c>
      <c r="AB50" s="24">
        <f>+C50/Notes!$C$13</f>
        <v>0.36890944691960614</v>
      </c>
      <c r="AC50" s="24">
        <f>+D50/Notes!$C$11</f>
        <v>8.041730058682894</v>
      </c>
      <c r="AD50" s="24">
        <f>+E50/Notes!$C$11</f>
        <v>26.081286676809388</v>
      </c>
      <c r="AE50" s="24">
        <f>+F50/Notes!$C$11</f>
        <v>0</v>
      </c>
      <c r="AF50" s="24">
        <f>+G50/Notes!$C$11</f>
        <v>21.734405564007822</v>
      </c>
      <c r="AG50" s="24">
        <f>+H50/Notes!$C$11</f>
        <v>10.867202782003911</v>
      </c>
      <c r="AH50" s="24">
        <f>+I50/Notes!$C$11</f>
        <v>10.867202782003911</v>
      </c>
      <c r="AI50" s="24">
        <f>+J50/Notes!C$27</f>
        <v>2.0157265092508148</v>
      </c>
      <c r="AJ50" s="24">
        <f>+K50/Notes!$C$11</f>
        <v>13.040643338404694</v>
      </c>
      <c r="AK50" s="24">
        <f>+L50/Notes!$C$11</f>
        <v>6.520321669202347</v>
      </c>
      <c r="AL50" s="24">
        <f t="shared" si="0"/>
        <v>10</v>
      </c>
      <c r="AM50" s="24">
        <f t="shared" si="1"/>
        <v>6.71</v>
      </c>
      <c r="AN50" s="24">
        <f>+O50/Notes!$C$11</f>
        <v>17.38752445120626</v>
      </c>
      <c r="AO50" s="24">
        <f>+P50/Notes!$C$22</f>
        <v>0</v>
      </c>
      <c r="AP50" s="24">
        <f>+Q50/Notes!$C$21</f>
        <v>0</v>
      </c>
      <c r="AQ50" s="24">
        <f>+R50/Notes!C$28</f>
        <v>0.9033499924570276</v>
      </c>
      <c r="AR50" s="24">
        <f>+S50/Notes!$C$13</f>
        <v>0.7094412440761657</v>
      </c>
      <c r="AS50" s="24">
        <f>+T50/Notes!$C$11</f>
        <v>10.215170615083677</v>
      </c>
      <c r="AT50" s="24">
        <f>+U50/Notes!C$29</f>
        <v>2.6370354148739583</v>
      </c>
      <c r="AU50" s="24">
        <f>+V50/Notes!$C$11</f>
        <v>13.040643338404694</v>
      </c>
      <c r="AV50" s="24">
        <f>+W50/Notes!$C$11</f>
        <v>7.607041947402738</v>
      </c>
      <c r="AW50" s="24">
        <f>+X50/100/Notes!$C$11</f>
        <v>0</v>
      </c>
      <c r="AX50" s="24">
        <f>+Y50/Notes!$C$20</f>
        <v>0.0510006044561192</v>
      </c>
      <c r="AZ50" s="24">
        <f>+AA50/100*Silver!$D197</f>
        <v>0.13917898963934502</v>
      </c>
      <c r="BA50" s="24">
        <f>+AB50/100*Silver!$D197</f>
        <v>0.0931200226680311</v>
      </c>
      <c r="BB50" s="24">
        <f>+AC50/100*Silver!$D197</f>
        <v>2.029891323216586</v>
      </c>
      <c r="BC50" s="24">
        <f>+AD50/100*Silver!$D197</f>
        <v>6.5834313185402795</v>
      </c>
      <c r="BD50" s="24">
        <f>+AE50/100*Silver!$D197</f>
        <v>0</v>
      </c>
      <c r="BE50" s="24">
        <f>+AF50/100*Silver!$D197</f>
        <v>5.486192765450232</v>
      </c>
      <c r="BF50" s="24">
        <f>+AG50/100*Silver!$D197</f>
        <v>2.743096382725116</v>
      </c>
      <c r="BG50" s="24">
        <f>+AH50/100*Silver!$D197</f>
        <v>2.743096382725116</v>
      </c>
      <c r="BH50" s="24">
        <f>+AI50/100*Silver!$D197</f>
        <v>0.508809139482113</v>
      </c>
      <c r="BI50" s="24">
        <f>+AJ50/100*Silver!$D197</f>
        <v>3.2917156592701398</v>
      </c>
      <c r="BJ50" s="24">
        <f>+AK50/100*Silver!$D197</f>
        <v>1.6458578296350699</v>
      </c>
      <c r="BK50" s="24">
        <f>+AL50/100*Silver!$D197</f>
        <v>2.5241972913836523</v>
      </c>
      <c r="BL50" s="24">
        <f>+AM50*Silver!$D197</f>
        <v>169.37363825184303</v>
      </c>
      <c r="BM50" s="24">
        <f>+AN50/100*Silver!$D197</f>
        <v>4.388954212360186</v>
      </c>
      <c r="BN50" s="24">
        <f>+AO50*Silver!$D197</f>
        <v>0</v>
      </c>
      <c r="BO50" s="24">
        <f>+AP50*Silver!$D197</f>
        <v>0</v>
      </c>
      <c r="BP50" s="24">
        <f>+AQ50/100*Silver!$D197</f>
        <v>0.22802336041314716</v>
      </c>
      <c r="BQ50" s="24">
        <f>+AR50/100*Silver!$D197</f>
        <v>0.17907696666929057</v>
      </c>
      <c r="BR50" s="24">
        <f>+AS50/100*Silver!$D197</f>
        <v>2.5785105997616093</v>
      </c>
      <c r="BS50" s="24">
        <f>+AT50/100*Silver!$D197</f>
        <v>0.6656397651507611</v>
      </c>
      <c r="BT50" s="24">
        <f>+AU50/100*Silver!$D197</f>
        <v>3.2917156592701398</v>
      </c>
      <c r="BU50" s="24">
        <f>+AV50/100*Silver!$D197</f>
        <v>1.9201674679075815</v>
      </c>
      <c r="BV50" s="24">
        <f>+AW50*Silver!$D197</f>
        <v>0</v>
      </c>
      <c r="BW50" s="24">
        <f>+AX50*Silver!$D197</f>
        <v>1.287355876270651</v>
      </c>
    </row>
    <row r="51" spans="1:75" ht="15">
      <c r="A51" s="12">
        <v>1832</v>
      </c>
      <c r="B51" s="12">
        <v>27</v>
      </c>
      <c r="C51" s="12">
        <v>13</v>
      </c>
      <c r="D51" s="12">
        <v>4</v>
      </c>
      <c r="E51" s="12">
        <v>14</v>
      </c>
      <c r="G51" s="12">
        <v>10</v>
      </c>
      <c r="H51" s="12">
        <v>6</v>
      </c>
      <c r="I51" s="12">
        <v>6</v>
      </c>
      <c r="J51" s="12">
        <v>60</v>
      </c>
      <c r="K51" s="12">
        <v>6</v>
      </c>
      <c r="L51" s="12">
        <v>5</v>
      </c>
      <c r="M51" s="12">
        <v>11</v>
      </c>
      <c r="N51" s="12">
        <v>6.06</v>
      </c>
      <c r="O51" s="12">
        <v>8</v>
      </c>
      <c r="R51" s="12">
        <v>33</v>
      </c>
      <c r="S51" s="12">
        <v>24</v>
      </c>
      <c r="T51" s="24">
        <v>4.9</v>
      </c>
      <c r="U51" s="12">
        <v>77</v>
      </c>
      <c r="V51" s="12">
        <v>6</v>
      </c>
      <c r="W51" s="12">
        <v>3.9</v>
      </c>
      <c r="Y51" s="24">
        <v>1.38</v>
      </c>
      <c r="AA51" s="24">
        <f>+B51/Notes!C$26</f>
        <v>0.9924825694329779</v>
      </c>
      <c r="AB51" s="24">
        <f>+C51/Notes!$C$13</f>
        <v>0.36890944691960614</v>
      </c>
      <c r="AC51" s="24">
        <f>+D51/Notes!$C$11</f>
        <v>8.69376222560313</v>
      </c>
      <c r="AD51" s="24">
        <f>+E51/Notes!$C$11</f>
        <v>30.428167789610953</v>
      </c>
      <c r="AE51" s="24">
        <f>+F51/Notes!$C$11</f>
        <v>0</v>
      </c>
      <c r="AF51" s="24">
        <f>+G51/Notes!$C$11</f>
        <v>21.734405564007822</v>
      </c>
      <c r="AG51" s="24">
        <f>+H51/Notes!$C$11</f>
        <v>13.040643338404694</v>
      </c>
      <c r="AH51" s="24">
        <f>+I51/Notes!$C$11</f>
        <v>13.040643338404694</v>
      </c>
      <c r="AI51" s="24">
        <f>+J51/Notes!C$27</f>
        <v>1.8897436024226388</v>
      </c>
      <c r="AJ51" s="24">
        <f>+K51/Notes!$C$11</f>
        <v>13.040643338404694</v>
      </c>
      <c r="AK51" s="24">
        <f>+L51/Notes!$C$11</f>
        <v>10.867202782003911</v>
      </c>
      <c r="AL51" s="24">
        <f t="shared" si="0"/>
        <v>11</v>
      </c>
      <c r="AM51" s="24">
        <f t="shared" si="1"/>
        <v>6.06</v>
      </c>
      <c r="AN51" s="24">
        <f>+O51/Notes!$C$11</f>
        <v>17.38752445120626</v>
      </c>
      <c r="AO51" s="24">
        <f>+P51/Notes!$C$22</f>
        <v>0</v>
      </c>
      <c r="AP51" s="24">
        <f>+Q51/Notes!$C$21</f>
        <v>0</v>
      </c>
      <c r="AQ51" s="24">
        <f>+R51/Notes!C$28</f>
        <v>1.0279499914166177</v>
      </c>
      <c r="AR51" s="24">
        <f>+S51/Notes!$C$13</f>
        <v>0.681063594313119</v>
      </c>
      <c r="AS51" s="24">
        <f>+T51/Notes!$C$11</f>
        <v>10.649858726363835</v>
      </c>
      <c r="AT51" s="24">
        <f>+U51/Notes!C$29</f>
        <v>3.0306227902282807</v>
      </c>
      <c r="AU51" s="24">
        <f>+V51/Notes!$C$11</f>
        <v>13.040643338404694</v>
      </c>
      <c r="AV51" s="24">
        <f>+W51/Notes!$C$11</f>
        <v>8.47641816996305</v>
      </c>
      <c r="AW51" s="24">
        <f>+X51/100/Notes!$C$11</f>
        <v>0</v>
      </c>
      <c r="AX51" s="24">
        <f>+Y51/Notes!$C$20</f>
        <v>0.05252301055928694</v>
      </c>
      <c r="AZ51" s="24">
        <f>+AA51/100*Silver!$D198</f>
        <v>0.25052218135082105</v>
      </c>
      <c r="BA51" s="24">
        <f>+AB51/100*Silver!$D198</f>
        <v>0.0931200226680311</v>
      </c>
      <c r="BB51" s="24">
        <f>+AC51/100*Silver!$D198</f>
        <v>2.194477106180093</v>
      </c>
      <c r="BC51" s="24">
        <f>+AD51/100*Silver!$D198</f>
        <v>7.680669871630326</v>
      </c>
      <c r="BD51" s="24">
        <f>+AE51/100*Silver!$D198</f>
        <v>0</v>
      </c>
      <c r="BE51" s="24">
        <f>+AF51/100*Silver!$D198</f>
        <v>5.486192765450232</v>
      </c>
      <c r="BF51" s="24">
        <f>+AG51/100*Silver!$D198</f>
        <v>3.2917156592701398</v>
      </c>
      <c r="BG51" s="24">
        <f>+AH51/100*Silver!$D198</f>
        <v>3.2917156592701398</v>
      </c>
      <c r="BH51" s="24">
        <f>+AI51/100*Silver!$D198</f>
        <v>0.477008568264481</v>
      </c>
      <c r="BI51" s="24">
        <f>+AJ51/100*Silver!$D198</f>
        <v>3.2917156592701398</v>
      </c>
      <c r="BJ51" s="24">
        <f>+AK51/100*Silver!$D198</f>
        <v>2.743096382725116</v>
      </c>
      <c r="BK51" s="24">
        <f>+AL51/100*Silver!$D198</f>
        <v>2.7766170205220173</v>
      </c>
      <c r="BL51" s="24">
        <f>+AM51*Silver!$D198</f>
        <v>152.9663558578493</v>
      </c>
      <c r="BM51" s="24">
        <f>+AN51/100*Silver!$D198</f>
        <v>4.388954212360186</v>
      </c>
      <c r="BN51" s="24">
        <f>+AO51*Silver!$D198</f>
        <v>0</v>
      </c>
      <c r="BO51" s="24">
        <f>+AP51*Silver!$D198</f>
        <v>0</v>
      </c>
      <c r="BP51" s="24">
        <f>+AQ51/100*Silver!$D198</f>
        <v>0.25947485840116746</v>
      </c>
      <c r="BQ51" s="24">
        <f>+AR51/100*Silver!$D198</f>
        <v>0.17191388800251894</v>
      </c>
      <c r="BR51" s="24">
        <f>+AS51/100*Silver!$D198</f>
        <v>2.688234455070614</v>
      </c>
      <c r="BS51" s="24">
        <f>+AT51/100*Silver!$D198</f>
        <v>0.7649889838299793</v>
      </c>
      <c r="BT51" s="24">
        <f>+AU51/100*Silver!$D198</f>
        <v>3.2917156592701398</v>
      </c>
      <c r="BU51" s="24">
        <f>+AV51/100*Silver!$D198</f>
        <v>2.1396151785255904</v>
      </c>
      <c r="BV51" s="24">
        <f>+AW51*Silver!$D198</f>
        <v>0</v>
      </c>
      <c r="BW51" s="24">
        <f>+AX51*Silver!$D198</f>
        <v>1.3257844098906704</v>
      </c>
    </row>
    <row r="52" spans="1:75" ht="15">
      <c r="A52" s="12">
        <v>1833</v>
      </c>
      <c r="B52" s="12">
        <v>17</v>
      </c>
      <c r="C52" s="12">
        <v>13</v>
      </c>
      <c r="D52" s="12">
        <v>3.6</v>
      </c>
      <c r="E52" s="12">
        <v>14</v>
      </c>
      <c r="G52" s="12">
        <v>10</v>
      </c>
      <c r="H52" s="12">
        <v>6</v>
      </c>
      <c r="I52" s="12">
        <v>6</v>
      </c>
      <c r="J52" s="12">
        <v>85</v>
      </c>
      <c r="K52" s="12">
        <v>6</v>
      </c>
      <c r="L52" s="12">
        <v>4</v>
      </c>
      <c r="M52" s="12">
        <v>11</v>
      </c>
      <c r="N52" s="12">
        <v>6.47</v>
      </c>
      <c r="O52" s="12">
        <v>8</v>
      </c>
      <c r="R52" s="12">
        <v>42</v>
      </c>
      <c r="S52" s="12">
        <v>23</v>
      </c>
      <c r="T52" s="24">
        <v>5.8</v>
      </c>
      <c r="U52" s="12">
        <v>88</v>
      </c>
      <c r="V52" s="12">
        <v>6</v>
      </c>
      <c r="W52" s="12">
        <v>3.5</v>
      </c>
      <c r="Y52" s="24">
        <v>1.49</v>
      </c>
      <c r="AA52" s="24">
        <f>+B52/Notes!C$26</f>
        <v>0.6248964326059491</v>
      </c>
      <c r="AB52" s="24">
        <f>+C52/Notes!$C$13</f>
        <v>0.36890944691960614</v>
      </c>
      <c r="AC52" s="24">
        <f>+D52/Notes!$C$11</f>
        <v>7.824386003042817</v>
      </c>
      <c r="AD52" s="24">
        <f>+E52/Notes!$C$11</f>
        <v>30.428167789610953</v>
      </c>
      <c r="AE52" s="24">
        <f>+F52/Notes!$C$11</f>
        <v>0</v>
      </c>
      <c r="AF52" s="24">
        <f>+G52/Notes!$C$11</f>
        <v>21.734405564007822</v>
      </c>
      <c r="AG52" s="24">
        <f>+H52/Notes!$C$11</f>
        <v>13.040643338404694</v>
      </c>
      <c r="AH52" s="24">
        <f>+I52/Notes!$C$11</f>
        <v>13.040643338404694</v>
      </c>
      <c r="AI52" s="24">
        <f>+J52/Notes!C$27</f>
        <v>2.6771367700987385</v>
      </c>
      <c r="AJ52" s="24">
        <f>+K52/Notes!$C$11</f>
        <v>13.040643338404694</v>
      </c>
      <c r="AK52" s="24">
        <f>+L52/Notes!$C$11</f>
        <v>8.69376222560313</v>
      </c>
      <c r="AL52" s="24">
        <f t="shared" si="0"/>
        <v>11</v>
      </c>
      <c r="AM52" s="24">
        <f t="shared" si="1"/>
        <v>6.47</v>
      </c>
      <c r="AN52" s="24">
        <f>+O52/Notes!$C$11</f>
        <v>17.38752445120626</v>
      </c>
      <c r="AO52" s="24">
        <f>+P52/Notes!$C$22</f>
        <v>0</v>
      </c>
      <c r="AP52" s="24">
        <f>+Q52/Notes!$C$21</f>
        <v>0</v>
      </c>
      <c r="AQ52" s="24">
        <f>+R52/Notes!C$28</f>
        <v>1.3082999890756952</v>
      </c>
      <c r="AR52" s="24">
        <f>+S52/Notes!$C$13</f>
        <v>0.6526859445500724</v>
      </c>
      <c r="AS52" s="24">
        <f>+T52/Notes!$C$11</f>
        <v>12.605955227124538</v>
      </c>
      <c r="AT52" s="24">
        <f>+U52/Notes!C$29</f>
        <v>3.463568903118035</v>
      </c>
      <c r="AU52" s="24">
        <f>+V52/Notes!$C$11</f>
        <v>13.040643338404694</v>
      </c>
      <c r="AV52" s="24">
        <f>+W52/Notes!$C$11</f>
        <v>7.607041947402738</v>
      </c>
      <c r="AW52" s="24">
        <f>+X52/100/Notes!$C$11</f>
        <v>0</v>
      </c>
      <c r="AX52" s="24">
        <f>+Y52/Notes!$C$20</f>
        <v>0.05670962734299822</v>
      </c>
      <c r="AZ52" s="24">
        <f>+AA52/100*Silver!$D199</f>
        <v>0.15996896237658564</v>
      </c>
      <c r="BA52" s="24">
        <f>+AB52/100*Silver!$D199</f>
        <v>0.09443814743596549</v>
      </c>
      <c r="BB52" s="24">
        <f>+AC52/100*Silver!$D199</f>
        <v>2.0029861667171946</v>
      </c>
      <c r="BC52" s="24">
        <f>+AD52/100*Silver!$D199</f>
        <v>7.789390648344646</v>
      </c>
      <c r="BD52" s="24">
        <f>+AE52/100*Silver!$D199</f>
        <v>0</v>
      </c>
      <c r="BE52" s="24">
        <f>+AF52/100*Silver!$D199</f>
        <v>5.563850463103317</v>
      </c>
      <c r="BF52" s="24">
        <f>+AG52/100*Silver!$D199</f>
        <v>3.3383102778619906</v>
      </c>
      <c r="BG52" s="24">
        <f>+AH52/100*Silver!$D199</f>
        <v>3.3383102778619906</v>
      </c>
      <c r="BH52" s="24">
        <f>+AI52/100*Silver!$D199</f>
        <v>0.6853276301594012</v>
      </c>
      <c r="BI52" s="24">
        <f>+AJ52/100*Silver!$D199</f>
        <v>3.3383102778619906</v>
      </c>
      <c r="BJ52" s="24">
        <f>+AK52/100*Silver!$D199</f>
        <v>2.2255401852413272</v>
      </c>
      <c r="BK52" s="24">
        <f>+AL52/100*Silver!$D199</f>
        <v>2.8159203578812204</v>
      </c>
      <c r="BL52" s="24">
        <f>+AM52*Silver!$D199</f>
        <v>165.6273155953772</v>
      </c>
      <c r="BM52" s="24">
        <f>+AN52/100*Silver!$D199</f>
        <v>4.4510803704826545</v>
      </c>
      <c r="BN52" s="24">
        <f>+AO52*Silver!$D199</f>
        <v>0</v>
      </c>
      <c r="BO52" s="24">
        <f>+AP52*Silver!$D199</f>
        <v>0</v>
      </c>
      <c r="BP52" s="24">
        <f>+AQ52/100*Silver!$D199</f>
        <v>0.33491532485945713</v>
      </c>
      <c r="BQ52" s="24">
        <f>+AR52/100*Silver!$D199</f>
        <v>0.16708287623286203</v>
      </c>
      <c r="BR52" s="24">
        <f>+AS52/100*Silver!$D199</f>
        <v>3.227033268599924</v>
      </c>
      <c r="BS52" s="24">
        <f>+AT52/100*Silver!$D199</f>
        <v>0.8866485622922183</v>
      </c>
      <c r="BT52" s="24">
        <f>+AU52/100*Silver!$D199</f>
        <v>3.3383102778619906</v>
      </c>
      <c r="BU52" s="24">
        <f>+AV52/100*Silver!$D199</f>
        <v>1.9473476620861614</v>
      </c>
      <c r="BV52" s="24">
        <f>+AW52*Silver!$D199</f>
        <v>0</v>
      </c>
      <c r="BW52" s="24">
        <f>+AX52*Silver!$D199</f>
        <v>1.451725401118238</v>
      </c>
    </row>
    <row r="53" spans="1:75" ht="15">
      <c r="A53" s="12">
        <v>1834</v>
      </c>
      <c r="B53" s="12">
        <v>17</v>
      </c>
      <c r="C53" s="12">
        <v>12</v>
      </c>
      <c r="D53" s="12">
        <v>3.8</v>
      </c>
      <c r="E53" s="12">
        <v>13</v>
      </c>
      <c r="G53" s="12">
        <v>9</v>
      </c>
      <c r="H53" s="12">
        <v>6</v>
      </c>
      <c r="I53" s="12">
        <v>6</v>
      </c>
      <c r="J53" s="12">
        <v>84</v>
      </c>
      <c r="K53" s="12">
        <v>5</v>
      </c>
      <c r="L53" s="12">
        <v>3</v>
      </c>
      <c r="M53" s="12">
        <v>11</v>
      </c>
      <c r="N53" s="12">
        <v>5.13</v>
      </c>
      <c r="O53" s="12">
        <v>8</v>
      </c>
      <c r="R53" s="12">
        <v>37</v>
      </c>
      <c r="S53" s="12">
        <v>24</v>
      </c>
      <c r="T53" s="24">
        <v>4.9</v>
      </c>
      <c r="U53" s="12">
        <v>82</v>
      </c>
      <c r="V53" s="12">
        <v>7</v>
      </c>
      <c r="W53" s="12">
        <v>3.6</v>
      </c>
      <c r="Y53" s="24">
        <v>1.44</v>
      </c>
      <c r="AA53" s="24">
        <f>+B53/Notes!C$26</f>
        <v>0.6248964326059491</v>
      </c>
      <c r="AB53" s="24">
        <f>+C53/Notes!$C$13</f>
        <v>0.3405317971565595</v>
      </c>
      <c r="AC53" s="24">
        <f>+D53/Notes!$C$11</f>
        <v>8.259074114322972</v>
      </c>
      <c r="AD53" s="24">
        <f>+E53/Notes!$C$11</f>
        <v>28.254727233210172</v>
      </c>
      <c r="AE53" s="24">
        <f>+F53/Notes!$C$11</f>
        <v>0</v>
      </c>
      <c r="AF53" s="24">
        <f>+G53/Notes!$C$11</f>
        <v>19.56096500760704</v>
      </c>
      <c r="AG53" s="24">
        <f>+H53/Notes!$C$11</f>
        <v>13.040643338404694</v>
      </c>
      <c r="AH53" s="24">
        <f>+I53/Notes!$C$11</f>
        <v>13.040643338404694</v>
      </c>
      <c r="AI53" s="24">
        <f>+J53/Notes!C$27</f>
        <v>2.6456410433916946</v>
      </c>
      <c r="AJ53" s="24">
        <f>+K53/Notes!$C$11</f>
        <v>10.867202782003911</v>
      </c>
      <c r="AK53" s="24">
        <f>+L53/Notes!$C$11</f>
        <v>6.520321669202347</v>
      </c>
      <c r="AL53" s="24">
        <f t="shared" si="0"/>
        <v>11</v>
      </c>
      <c r="AM53" s="24">
        <f t="shared" si="1"/>
        <v>5.13</v>
      </c>
      <c r="AN53" s="24">
        <f>+O53/Notes!$C$11</f>
        <v>17.38752445120626</v>
      </c>
      <c r="AO53" s="24">
        <f>+P53/Notes!$C$22</f>
        <v>0</v>
      </c>
      <c r="AP53" s="24">
        <f>+Q53/Notes!$C$21</f>
        <v>0</v>
      </c>
      <c r="AQ53" s="24">
        <f>+R53/Notes!C$28</f>
        <v>1.1525499903762078</v>
      </c>
      <c r="AR53" s="24">
        <f>+S53/Notes!$C$13</f>
        <v>0.681063594313119</v>
      </c>
      <c r="AS53" s="24">
        <f>+T53/Notes!$C$11</f>
        <v>10.649858726363835</v>
      </c>
      <c r="AT53" s="24">
        <f>+U53/Notes!C$29</f>
        <v>3.2274164779054417</v>
      </c>
      <c r="AU53" s="24">
        <f>+V53/Notes!$C$11</f>
        <v>15.214083894805476</v>
      </c>
      <c r="AV53" s="24">
        <f>+W53/Notes!$C$11</f>
        <v>7.824386003042817</v>
      </c>
      <c r="AW53" s="24">
        <f>+X53/100/Notes!$C$11</f>
        <v>0</v>
      </c>
      <c r="AX53" s="24">
        <f>+Y53/Notes!$C$20</f>
        <v>0.054806619714038544</v>
      </c>
      <c r="AZ53" s="24">
        <f>+AA53/100*Silver!$D200</f>
        <v>0.15773618825792435</v>
      </c>
      <c r="BA53" s="24">
        <f>+AB53/100*Silver!$D200</f>
        <v>0.08595694400125947</v>
      </c>
      <c r="BB53" s="24">
        <f>+AC53/100*Silver!$D200</f>
        <v>2.0847532508710884</v>
      </c>
      <c r="BC53" s="24">
        <f>+AD53/100*Silver!$D200</f>
        <v>7.1320505950853015</v>
      </c>
      <c r="BD53" s="24">
        <f>+AE53/100*Silver!$D200</f>
        <v>0</v>
      </c>
      <c r="BE53" s="24">
        <f>+AF53/100*Silver!$D200</f>
        <v>4.937573488905209</v>
      </c>
      <c r="BF53" s="24">
        <f>+AG53/100*Silver!$D200</f>
        <v>3.2917156592701398</v>
      </c>
      <c r="BG53" s="24">
        <f>+AH53/100*Silver!$D200</f>
        <v>3.2917156592701398</v>
      </c>
      <c r="BH53" s="24">
        <f>+AI53/100*Silver!$D200</f>
        <v>0.6678119955702735</v>
      </c>
      <c r="BI53" s="24">
        <f>+AJ53/100*Silver!$D200</f>
        <v>2.743096382725116</v>
      </c>
      <c r="BJ53" s="24">
        <f>+AK53/100*Silver!$D200</f>
        <v>1.6458578296350699</v>
      </c>
      <c r="BK53" s="24">
        <f>+AL53/100*Silver!$D200</f>
        <v>2.7766170205220173</v>
      </c>
      <c r="BL53" s="24">
        <f>+AM53*Silver!$D200</f>
        <v>129.49132104798133</v>
      </c>
      <c r="BM53" s="24">
        <f>+AN53/100*Silver!$D200</f>
        <v>4.388954212360186</v>
      </c>
      <c r="BN53" s="24">
        <f>+AO53*Silver!$D200</f>
        <v>0</v>
      </c>
      <c r="BO53" s="24">
        <f>+AP53*Silver!$D200</f>
        <v>0</v>
      </c>
      <c r="BP53" s="24">
        <f>+AQ53/100*Silver!$D200</f>
        <v>0.2909263563891878</v>
      </c>
      <c r="BQ53" s="24">
        <f>+AR53/100*Silver!$D200</f>
        <v>0.17191388800251894</v>
      </c>
      <c r="BR53" s="24">
        <f>+AS53/100*Silver!$D200</f>
        <v>2.688234455070614</v>
      </c>
      <c r="BS53" s="24">
        <f>+AT53/100*Silver!$D200</f>
        <v>0.8146635931695883</v>
      </c>
      <c r="BT53" s="24">
        <f>+AU53/100*Silver!$D200</f>
        <v>3.840334935815163</v>
      </c>
      <c r="BU53" s="24">
        <f>+AV53/100*Silver!$D200</f>
        <v>1.975029395562084</v>
      </c>
      <c r="BV53" s="24">
        <f>+AW53*Silver!$D200</f>
        <v>0</v>
      </c>
      <c r="BW53" s="24">
        <f>+AX53*Silver!$D200</f>
        <v>1.3834272103206995</v>
      </c>
    </row>
    <row r="54" spans="1:75" ht="15">
      <c r="A54" s="12">
        <v>1835</v>
      </c>
      <c r="B54" s="12">
        <v>17</v>
      </c>
      <c r="C54" s="12">
        <v>12</v>
      </c>
      <c r="D54" s="12">
        <v>3.7</v>
      </c>
      <c r="E54" s="12">
        <v>15</v>
      </c>
      <c r="G54" s="12">
        <v>9</v>
      </c>
      <c r="H54" s="12">
        <v>7</v>
      </c>
      <c r="I54" s="12">
        <v>6</v>
      </c>
      <c r="J54" s="12">
        <v>72</v>
      </c>
      <c r="K54" s="12">
        <v>6</v>
      </c>
      <c r="L54" s="12">
        <v>3</v>
      </c>
      <c r="M54" s="12">
        <v>11</v>
      </c>
      <c r="N54" s="12">
        <v>6.69</v>
      </c>
      <c r="O54" s="12">
        <v>10</v>
      </c>
      <c r="R54" s="12">
        <v>32</v>
      </c>
      <c r="S54" s="12">
        <v>24</v>
      </c>
      <c r="T54" s="24">
        <v>6.3</v>
      </c>
      <c r="U54" s="12">
        <v>72</v>
      </c>
      <c r="V54" s="12">
        <v>8</v>
      </c>
      <c r="W54" s="12">
        <v>3.6</v>
      </c>
      <c r="Y54" s="24">
        <v>1.34</v>
      </c>
      <c r="AA54" s="24">
        <f>+B54/Notes!C$26</f>
        <v>0.6248964326059491</v>
      </c>
      <c r="AB54" s="24">
        <f>+C54/Notes!$C$13</f>
        <v>0.3405317971565595</v>
      </c>
      <c r="AC54" s="24">
        <f>+D54/Notes!$C$11</f>
        <v>8.041730058682894</v>
      </c>
      <c r="AD54" s="24">
        <f>+E54/Notes!$C$11</f>
        <v>32.60160834601174</v>
      </c>
      <c r="AE54" s="24">
        <f>+F54/Notes!$C$11</f>
        <v>0</v>
      </c>
      <c r="AF54" s="24">
        <f>+G54/Notes!$C$11</f>
        <v>19.56096500760704</v>
      </c>
      <c r="AG54" s="24">
        <f>+H54/Notes!$C$11</f>
        <v>15.214083894805476</v>
      </c>
      <c r="AH54" s="24">
        <f>+I54/Notes!$C$11</f>
        <v>13.040643338404694</v>
      </c>
      <c r="AI54" s="24">
        <f>+J54/Notes!C$27</f>
        <v>2.2676923229071666</v>
      </c>
      <c r="AJ54" s="24">
        <f>+K54/Notes!$C$11</f>
        <v>13.040643338404694</v>
      </c>
      <c r="AK54" s="24">
        <f>+L54/Notes!$C$11</f>
        <v>6.520321669202347</v>
      </c>
      <c r="AL54" s="24">
        <f t="shared" si="0"/>
        <v>11</v>
      </c>
      <c r="AM54" s="24">
        <f t="shared" si="1"/>
        <v>6.69</v>
      </c>
      <c r="AN54" s="24">
        <f>+O54/Notes!$C$11</f>
        <v>21.734405564007822</v>
      </c>
      <c r="AO54" s="24">
        <f>+P54/Notes!$C$22</f>
        <v>0</v>
      </c>
      <c r="AP54" s="24">
        <f>+Q54/Notes!$C$21</f>
        <v>0</v>
      </c>
      <c r="AQ54" s="24">
        <f>+R54/Notes!C$28</f>
        <v>0.9967999916767202</v>
      </c>
      <c r="AR54" s="24">
        <f>+S54/Notes!$C$13</f>
        <v>0.681063594313119</v>
      </c>
      <c r="AS54" s="24">
        <f>+T54/Notes!$C$11</f>
        <v>13.692675505324928</v>
      </c>
      <c r="AT54" s="24">
        <f>+U54/Notes!C$29</f>
        <v>2.8338291025511193</v>
      </c>
      <c r="AU54" s="24">
        <f>+V54/Notes!$C$11</f>
        <v>17.38752445120626</v>
      </c>
      <c r="AV54" s="24">
        <f>+W54/Notes!$C$11</f>
        <v>7.824386003042817</v>
      </c>
      <c r="AW54" s="24">
        <f>+X54/100/Notes!$C$11</f>
        <v>0</v>
      </c>
      <c r="AX54" s="24">
        <f>+Y54/Notes!$C$20</f>
        <v>0.0510006044561192</v>
      </c>
      <c r="AZ54" s="24">
        <f>+AA54/100*Silver!$D201</f>
        <v>0.15773618825792435</v>
      </c>
      <c r="BA54" s="24">
        <f>+AB54/100*Silver!$D201</f>
        <v>0.08595694400125947</v>
      </c>
      <c r="BB54" s="24">
        <f>+AC54/100*Silver!$D201</f>
        <v>2.029891323216586</v>
      </c>
      <c r="BC54" s="24">
        <f>+AD54/100*Silver!$D201</f>
        <v>8.229289148175349</v>
      </c>
      <c r="BD54" s="24">
        <f>+AE54/100*Silver!$D201</f>
        <v>0</v>
      </c>
      <c r="BE54" s="24">
        <f>+AF54/100*Silver!$D201</f>
        <v>4.937573488905209</v>
      </c>
      <c r="BF54" s="24">
        <f>+AG54/100*Silver!$D201</f>
        <v>3.840334935815163</v>
      </c>
      <c r="BG54" s="24">
        <f>+AH54/100*Silver!$D201</f>
        <v>3.2917156592701398</v>
      </c>
      <c r="BH54" s="24">
        <f>+AI54/100*Silver!$D201</f>
        <v>0.5724102819173772</v>
      </c>
      <c r="BI54" s="24">
        <f>+AJ54/100*Silver!$D201</f>
        <v>3.2917156592701398</v>
      </c>
      <c r="BJ54" s="24">
        <f>+AK54/100*Silver!$D201</f>
        <v>1.6458578296350699</v>
      </c>
      <c r="BK54" s="24">
        <f>+AL54/100*Silver!$D201</f>
        <v>2.7766170205220173</v>
      </c>
      <c r="BL54" s="24">
        <f>+AM54*Silver!$D201</f>
        <v>168.86879879356633</v>
      </c>
      <c r="BM54" s="24">
        <f>+AN54/100*Silver!$D201</f>
        <v>5.486192765450232</v>
      </c>
      <c r="BN54" s="24">
        <f>+AO54*Silver!$D201</f>
        <v>0</v>
      </c>
      <c r="BO54" s="24">
        <f>+AP54*Silver!$D201</f>
        <v>0</v>
      </c>
      <c r="BP54" s="24">
        <f>+AQ54/100*Silver!$D201</f>
        <v>0.2516119839041624</v>
      </c>
      <c r="BQ54" s="24">
        <f>+AR54/100*Silver!$D201</f>
        <v>0.17191388800251894</v>
      </c>
      <c r="BR54" s="24">
        <f>+AS54/100*Silver!$D201</f>
        <v>3.456301442233646</v>
      </c>
      <c r="BS54" s="24">
        <f>+AT54/100*Silver!$D201</f>
        <v>0.71531437449037</v>
      </c>
      <c r="BT54" s="24">
        <f>+AU54/100*Silver!$D201</f>
        <v>4.388954212360186</v>
      </c>
      <c r="BU54" s="24">
        <f>+AV54/100*Silver!$D201</f>
        <v>1.975029395562084</v>
      </c>
      <c r="BV54" s="24">
        <f>+AW54*Silver!$D201</f>
        <v>0</v>
      </c>
      <c r="BW54" s="24">
        <f>+AX54*Silver!$D201</f>
        <v>1.287355876270651</v>
      </c>
    </row>
    <row r="55" spans="1:75" ht="15">
      <c r="A55" s="12">
        <v>1836</v>
      </c>
      <c r="B55" s="12">
        <v>19</v>
      </c>
      <c r="C55" s="12">
        <v>13</v>
      </c>
      <c r="D55" s="12">
        <v>4.2</v>
      </c>
      <c r="E55" s="12">
        <v>18</v>
      </c>
      <c r="G55" s="12">
        <v>10</v>
      </c>
      <c r="H55" s="12">
        <v>8</v>
      </c>
      <c r="I55" s="12">
        <v>8</v>
      </c>
      <c r="J55" s="12">
        <v>97</v>
      </c>
      <c r="K55" s="12">
        <v>6</v>
      </c>
      <c r="L55" s="12">
        <v>3</v>
      </c>
      <c r="M55" s="12">
        <v>12</v>
      </c>
      <c r="N55" s="12">
        <v>9.08</v>
      </c>
      <c r="O55" s="12">
        <v>10</v>
      </c>
      <c r="R55" s="12">
        <v>45</v>
      </c>
      <c r="S55" s="12">
        <v>24</v>
      </c>
      <c r="T55" s="24">
        <v>8.4</v>
      </c>
      <c r="U55" s="12">
        <v>97</v>
      </c>
      <c r="V55" s="12">
        <v>9</v>
      </c>
      <c r="W55" s="12">
        <v>3.3</v>
      </c>
      <c r="Y55" s="24">
        <v>1.65</v>
      </c>
      <c r="AA55" s="24">
        <f>+B55/Notes!C$26</f>
        <v>0.6984136599713548</v>
      </c>
      <c r="AB55" s="24">
        <f>+C55/Notes!$C$13</f>
        <v>0.36890944691960614</v>
      </c>
      <c r="AC55" s="24">
        <f>+D55/Notes!$C$11</f>
        <v>9.128450336883287</v>
      </c>
      <c r="AD55" s="24">
        <f>+E55/Notes!$C$11</f>
        <v>39.12193001521408</v>
      </c>
      <c r="AE55" s="24">
        <f>+F55/Notes!$C$11</f>
        <v>0</v>
      </c>
      <c r="AF55" s="24">
        <f>+G55/Notes!$C$11</f>
        <v>21.734405564007822</v>
      </c>
      <c r="AG55" s="24">
        <f>+H55/Notes!$C$11</f>
        <v>17.38752445120626</v>
      </c>
      <c r="AH55" s="24">
        <f>+I55/Notes!$C$11</f>
        <v>17.38752445120626</v>
      </c>
      <c r="AI55" s="24">
        <f>+J55/Notes!C$27</f>
        <v>3.055085490583266</v>
      </c>
      <c r="AJ55" s="24">
        <f>+K55/Notes!$C$11</f>
        <v>13.040643338404694</v>
      </c>
      <c r="AK55" s="24">
        <f>+L55/Notes!$C$11</f>
        <v>6.520321669202347</v>
      </c>
      <c r="AL55" s="24">
        <f t="shared" si="0"/>
        <v>12</v>
      </c>
      <c r="AM55" s="24">
        <f t="shared" si="1"/>
        <v>9.08</v>
      </c>
      <c r="AN55" s="24">
        <f>+O55/Notes!$C$11</f>
        <v>21.734405564007822</v>
      </c>
      <c r="AO55" s="24">
        <f>+P55/Notes!$C$22</f>
        <v>0</v>
      </c>
      <c r="AP55" s="24">
        <f>+Q55/Notes!$C$21</f>
        <v>0</v>
      </c>
      <c r="AQ55" s="24">
        <f>+R55/Notes!C$28</f>
        <v>1.4017499882953877</v>
      </c>
      <c r="AR55" s="24">
        <f>+S55/Notes!$C$13</f>
        <v>0.681063594313119</v>
      </c>
      <c r="AS55" s="24">
        <f>+T55/Notes!$C$11</f>
        <v>18.256900673766573</v>
      </c>
      <c r="AT55" s="24">
        <f>+U55/Notes!C$29</f>
        <v>3.8177975409369247</v>
      </c>
      <c r="AU55" s="24">
        <f>+V55/Notes!$C$11</f>
        <v>19.56096500760704</v>
      </c>
      <c r="AV55" s="24">
        <f>+W55/Notes!$C$11</f>
        <v>7.172353836122581</v>
      </c>
      <c r="AW55" s="24">
        <f>+X55/100/Notes!$C$11</f>
        <v>0</v>
      </c>
      <c r="AX55" s="24">
        <f>+Y55/Notes!$C$20</f>
        <v>0.06279925175566917</v>
      </c>
      <c r="AZ55" s="24">
        <f>+AA55/100*Silver!$D202</f>
        <v>0.17629338687650367</v>
      </c>
      <c r="BA55" s="24">
        <f>+AB55/100*Silver!$D202</f>
        <v>0.0931200226680311</v>
      </c>
      <c r="BB55" s="24">
        <f>+AC55/100*Silver!$D202</f>
        <v>2.304200961489098</v>
      </c>
      <c r="BC55" s="24">
        <f>+AD55/100*Silver!$D202</f>
        <v>9.875146977810418</v>
      </c>
      <c r="BD55" s="24">
        <f>+AE55/100*Silver!$D202</f>
        <v>0</v>
      </c>
      <c r="BE55" s="24">
        <f>+AF55/100*Silver!$D202</f>
        <v>5.486192765450232</v>
      </c>
      <c r="BF55" s="24">
        <f>+AG55/100*Silver!$D202</f>
        <v>4.388954212360186</v>
      </c>
      <c r="BG55" s="24">
        <f>+AH55/100*Silver!$D202</f>
        <v>4.388954212360186</v>
      </c>
      <c r="BH55" s="24">
        <f>+AI55/100*Silver!$D202</f>
        <v>0.7711638520275776</v>
      </c>
      <c r="BI55" s="24">
        <f>+AJ55/100*Silver!$D202</f>
        <v>3.2917156592701398</v>
      </c>
      <c r="BJ55" s="24">
        <f>+AK55/100*Silver!$D202</f>
        <v>1.6458578296350699</v>
      </c>
      <c r="BK55" s="24">
        <f>+AL55/100*Silver!$D202</f>
        <v>3.0290367496603823</v>
      </c>
      <c r="BL55" s="24">
        <f>+AM55*Silver!$D202</f>
        <v>229.19711405763562</v>
      </c>
      <c r="BM55" s="24">
        <f>+AN55/100*Silver!$D202</f>
        <v>5.486192765450232</v>
      </c>
      <c r="BN55" s="24">
        <f>+AO55*Silver!$D202</f>
        <v>0</v>
      </c>
      <c r="BO55" s="24">
        <f>+AP55*Silver!$D202</f>
        <v>0</v>
      </c>
      <c r="BP55" s="24">
        <f>+AQ55/100*Silver!$D202</f>
        <v>0.35382935236522833</v>
      </c>
      <c r="BQ55" s="24">
        <f>+AR55/100*Silver!$D202</f>
        <v>0.17191388800251894</v>
      </c>
      <c r="BR55" s="24">
        <f>+AS55/100*Silver!$D202</f>
        <v>4.608401922978196</v>
      </c>
      <c r="BS55" s="24">
        <f>+AT55/100*Silver!$D202</f>
        <v>0.9636874211884153</v>
      </c>
      <c r="BT55" s="24">
        <f>+AU55/100*Silver!$D202</f>
        <v>4.937573488905209</v>
      </c>
      <c r="BU55" s="24">
        <f>+AV55/100*Silver!$D202</f>
        <v>1.8104436125985766</v>
      </c>
      <c r="BV55" s="24">
        <f>+AW55*Silver!$D202</f>
        <v>0</v>
      </c>
      <c r="BW55" s="24">
        <f>+AX55*Silver!$D202</f>
        <v>1.5851770118258015</v>
      </c>
    </row>
    <row r="56" spans="1:75" ht="15">
      <c r="A56" s="12">
        <v>1837</v>
      </c>
      <c r="B56" s="12">
        <v>19</v>
      </c>
      <c r="C56" s="12">
        <v>12</v>
      </c>
      <c r="D56" s="12">
        <v>4.8</v>
      </c>
      <c r="E56" s="12">
        <v>17</v>
      </c>
      <c r="G56" s="12">
        <v>8</v>
      </c>
      <c r="H56" s="12">
        <v>9</v>
      </c>
      <c r="I56" s="12">
        <v>9</v>
      </c>
      <c r="J56" s="12">
        <v>122</v>
      </c>
      <c r="K56" s="12">
        <v>6</v>
      </c>
      <c r="L56" s="12">
        <v>4</v>
      </c>
      <c r="M56" s="12">
        <v>13</v>
      </c>
      <c r="N56" s="12">
        <v>6.94</v>
      </c>
      <c r="O56" s="12">
        <v>9</v>
      </c>
      <c r="R56" s="12">
        <v>48</v>
      </c>
      <c r="S56" s="12">
        <v>28</v>
      </c>
      <c r="T56" s="24">
        <v>8.7</v>
      </c>
      <c r="U56" s="12">
        <v>120</v>
      </c>
      <c r="V56" s="12">
        <v>12</v>
      </c>
      <c r="W56" s="12">
        <v>4.1</v>
      </c>
      <c r="Y56" s="24">
        <v>1.95</v>
      </c>
      <c r="AA56" s="24">
        <f>+B56/Notes!C$26</f>
        <v>0.6984136599713548</v>
      </c>
      <c r="AB56" s="24">
        <f>+C56/Notes!$C$13</f>
        <v>0.3405317971565595</v>
      </c>
      <c r="AC56" s="24">
        <f>+D56/Notes!$C$11</f>
        <v>10.432514670723755</v>
      </c>
      <c r="AD56" s="24">
        <f>+E56/Notes!$C$11</f>
        <v>36.9484894588133</v>
      </c>
      <c r="AE56" s="24">
        <f>+F56/Notes!$C$11</f>
        <v>0</v>
      </c>
      <c r="AF56" s="24">
        <f>+G56/Notes!$C$11</f>
        <v>17.38752445120626</v>
      </c>
      <c r="AG56" s="24">
        <f>+H56/Notes!$C$11</f>
        <v>19.56096500760704</v>
      </c>
      <c r="AH56" s="24">
        <f>+I56/Notes!$C$11</f>
        <v>19.56096500760704</v>
      </c>
      <c r="AI56" s="24">
        <f>+J56/Notes!C$27</f>
        <v>3.842478658259366</v>
      </c>
      <c r="AJ56" s="24">
        <f>+K56/Notes!$C$11</f>
        <v>13.040643338404694</v>
      </c>
      <c r="AK56" s="24">
        <f>+L56/Notes!$C$11</f>
        <v>8.69376222560313</v>
      </c>
      <c r="AL56" s="24">
        <f t="shared" si="0"/>
        <v>13</v>
      </c>
      <c r="AM56" s="24">
        <f t="shared" si="1"/>
        <v>6.94</v>
      </c>
      <c r="AN56" s="24">
        <f>+O56/Notes!$C$11</f>
        <v>19.56096500760704</v>
      </c>
      <c r="AO56" s="24">
        <f>+P56/Notes!$C$22</f>
        <v>0</v>
      </c>
      <c r="AP56" s="24">
        <f>+Q56/Notes!$C$21</f>
        <v>0</v>
      </c>
      <c r="AQ56" s="24">
        <f>+R56/Notes!C$28</f>
        <v>1.4951999875150803</v>
      </c>
      <c r="AR56" s="24">
        <f>+S56/Notes!$C$13</f>
        <v>0.7945741933653055</v>
      </c>
      <c r="AS56" s="24">
        <f>+T56/Notes!$C$11</f>
        <v>18.908932840686806</v>
      </c>
      <c r="AT56" s="24">
        <f>+U56/Notes!C$29</f>
        <v>4.7230485042518655</v>
      </c>
      <c r="AU56" s="24">
        <f>+V56/Notes!$C$11</f>
        <v>26.081286676809388</v>
      </c>
      <c r="AV56" s="24">
        <f>+W56/Notes!$C$11</f>
        <v>8.911106281243207</v>
      </c>
      <c r="AW56" s="24">
        <f>+X56/100/Notes!$C$11</f>
        <v>0</v>
      </c>
      <c r="AX56" s="24">
        <f>+Y56/Notes!$C$20</f>
        <v>0.0742172975294272</v>
      </c>
      <c r="AZ56" s="24">
        <f>+AA56/100*Silver!$D203</f>
        <v>0.17711742841609587</v>
      </c>
      <c r="BA56" s="24">
        <f>+AB56/100*Silver!$D203</f>
        <v>0.08635872930772169</v>
      </c>
      <c r="BB56" s="24">
        <f>+AC56/100*Silver!$D203</f>
        <v>2.645681601456035</v>
      </c>
      <c r="BC56" s="24">
        <f>+AD56/100*Silver!$D203</f>
        <v>9.370122338490123</v>
      </c>
      <c r="BD56" s="24">
        <f>+AE56/100*Silver!$D203</f>
        <v>0</v>
      </c>
      <c r="BE56" s="24">
        <f>+AF56/100*Silver!$D203</f>
        <v>4.4094693357600585</v>
      </c>
      <c r="BF56" s="24">
        <f>+AG56/100*Silver!$D203</f>
        <v>4.960653002730066</v>
      </c>
      <c r="BG56" s="24">
        <f>+AH56/100*Silver!$D203</f>
        <v>4.960653002730066</v>
      </c>
      <c r="BH56" s="24">
        <f>+AI56/100*Silver!$D203</f>
        <v>0.9744510706198711</v>
      </c>
      <c r="BI56" s="24">
        <f>+AJ56/100*Silver!$D203</f>
        <v>3.307102001820044</v>
      </c>
      <c r="BJ56" s="24">
        <f>+AK56/100*Silver!$D203</f>
        <v>2.2047346678800293</v>
      </c>
      <c r="BK56" s="24">
        <f>+AL56/100*Silver!$D203</f>
        <v>3.296794867247705</v>
      </c>
      <c r="BL56" s="24">
        <f>+AM56*Silver!$D203</f>
        <v>175.99812598999287</v>
      </c>
      <c r="BM56" s="24">
        <f>+AN56/100*Silver!$D203</f>
        <v>4.960653002730066</v>
      </c>
      <c r="BN56" s="24">
        <f>+AO56*Silver!$D203</f>
        <v>0</v>
      </c>
      <c r="BO56" s="24">
        <f>+AP56*Silver!$D203</f>
        <v>0</v>
      </c>
      <c r="BP56" s="24">
        <f>+AQ56/100*Silver!$D203</f>
        <v>0.3791821264883499</v>
      </c>
      <c r="BQ56" s="24">
        <f>+AR56/100*Silver!$D203</f>
        <v>0.20150370171801726</v>
      </c>
      <c r="BR56" s="24">
        <f>+AS56/100*Silver!$D203</f>
        <v>4.795297902639064</v>
      </c>
      <c r="BS56" s="24">
        <f>+AT56/100*Silver!$D203</f>
        <v>1.1977632358907309</v>
      </c>
      <c r="BT56" s="24">
        <f>+AU56/100*Silver!$D203</f>
        <v>6.614204003640088</v>
      </c>
      <c r="BU56" s="24">
        <f>+AV56/100*Silver!$D203</f>
        <v>2.25985303457703</v>
      </c>
      <c r="BV56" s="24">
        <f>+AW56*Silver!$D203</f>
        <v>0</v>
      </c>
      <c r="BW56" s="24">
        <f>+AX56*Silver!$D203</f>
        <v>1.8821477350462412</v>
      </c>
    </row>
    <row r="57" spans="1:75" ht="15">
      <c r="A57" s="12">
        <v>1838</v>
      </c>
      <c r="B57" s="12">
        <v>24</v>
      </c>
      <c r="C57" s="12">
        <v>12</v>
      </c>
      <c r="D57" s="12">
        <v>6</v>
      </c>
      <c r="E57" s="12">
        <v>18</v>
      </c>
      <c r="G57" s="12">
        <v>9</v>
      </c>
      <c r="H57" s="12">
        <v>7</v>
      </c>
      <c r="I57" s="12">
        <v>9</v>
      </c>
      <c r="J57" s="12">
        <v>101</v>
      </c>
      <c r="K57" s="12">
        <v>6</v>
      </c>
      <c r="L57" s="12">
        <v>4</v>
      </c>
      <c r="M57" s="12">
        <v>13</v>
      </c>
      <c r="N57" s="12">
        <v>7.05</v>
      </c>
      <c r="O57" s="12">
        <v>9</v>
      </c>
      <c r="R57" s="12">
        <v>42</v>
      </c>
      <c r="S57" s="12">
        <v>23</v>
      </c>
      <c r="T57" s="24">
        <v>8.6</v>
      </c>
      <c r="U57" s="12">
        <v>108</v>
      </c>
      <c r="V57" s="12">
        <v>10</v>
      </c>
      <c r="W57" s="12">
        <v>3.6</v>
      </c>
      <c r="Y57" s="24">
        <v>1.7</v>
      </c>
      <c r="AA57" s="24">
        <f>+B57/Notes!C$26</f>
        <v>0.8822067283848692</v>
      </c>
      <c r="AB57" s="24">
        <f>+C57/Notes!$C$13</f>
        <v>0.3405317971565595</v>
      </c>
      <c r="AC57" s="24">
        <f>+D57/Notes!$C$11</f>
        <v>13.040643338404694</v>
      </c>
      <c r="AD57" s="24">
        <f>+E57/Notes!$C$11</f>
        <v>39.12193001521408</v>
      </c>
      <c r="AE57" s="24">
        <f>+F57/Notes!$C$11</f>
        <v>0</v>
      </c>
      <c r="AF57" s="24">
        <f>+G57/Notes!$C$11</f>
        <v>19.56096500760704</v>
      </c>
      <c r="AG57" s="24">
        <f>+H57/Notes!$C$11</f>
        <v>15.214083894805476</v>
      </c>
      <c r="AH57" s="24">
        <f>+I57/Notes!$C$11</f>
        <v>19.56096500760704</v>
      </c>
      <c r="AI57" s="24">
        <f>+J57/Notes!C$27</f>
        <v>3.181068397411442</v>
      </c>
      <c r="AJ57" s="24">
        <f>+K57/Notes!$C$11</f>
        <v>13.040643338404694</v>
      </c>
      <c r="AK57" s="24">
        <f>+L57/Notes!$C$11</f>
        <v>8.69376222560313</v>
      </c>
      <c r="AL57" s="24">
        <f t="shared" si="0"/>
        <v>13</v>
      </c>
      <c r="AM57" s="24">
        <f t="shared" si="1"/>
        <v>7.05</v>
      </c>
      <c r="AN57" s="24">
        <f>+O57/Notes!$C$11</f>
        <v>19.56096500760704</v>
      </c>
      <c r="AO57" s="24">
        <f>+P57/Notes!$C$22</f>
        <v>0</v>
      </c>
      <c r="AP57" s="24">
        <f>+Q57/Notes!$C$21</f>
        <v>0</v>
      </c>
      <c r="AQ57" s="24">
        <f>+R57/Notes!C$28</f>
        <v>1.3082999890756952</v>
      </c>
      <c r="AR57" s="24">
        <f>+S57/Notes!$C$13</f>
        <v>0.6526859445500724</v>
      </c>
      <c r="AS57" s="24">
        <f>+T57/Notes!$C$11</f>
        <v>18.69158878504673</v>
      </c>
      <c r="AT57" s="24">
        <f>+U57/Notes!C$29</f>
        <v>4.250743653826679</v>
      </c>
      <c r="AU57" s="24">
        <f>+V57/Notes!$C$11</f>
        <v>21.734405564007822</v>
      </c>
      <c r="AV57" s="24">
        <f>+W57/Notes!$C$11</f>
        <v>7.824386003042817</v>
      </c>
      <c r="AW57" s="24">
        <f>+X57/100/Notes!$C$11</f>
        <v>0</v>
      </c>
      <c r="AX57" s="24">
        <f>+Y57/Notes!$C$20</f>
        <v>0.06470225938462884</v>
      </c>
      <c r="AZ57" s="24">
        <f>+AA57/100*Silver!$D204</f>
        <v>0.223727277999279</v>
      </c>
      <c r="BA57" s="24">
        <f>+AB57/100*Silver!$D204</f>
        <v>0.08635872930772169</v>
      </c>
      <c r="BB57" s="24">
        <f>+AC57/100*Silver!$D204</f>
        <v>3.307102001820044</v>
      </c>
      <c r="BC57" s="24">
        <f>+AD57/100*Silver!$D204</f>
        <v>9.921306005460131</v>
      </c>
      <c r="BD57" s="24">
        <f>+AE57/100*Silver!$D204</f>
        <v>0</v>
      </c>
      <c r="BE57" s="24">
        <f>+AF57/100*Silver!$D204</f>
        <v>4.960653002730066</v>
      </c>
      <c r="BF57" s="24">
        <f>+AG57/100*Silver!$D204</f>
        <v>3.8582856687900513</v>
      </c>
      <c r="BG57" s="24">
        <f>+AH57/100*Silver!$D204</f>
        <v>4.960653002730066</v>
      </c>
      <c r="BH57" s="24">
        <f>+AI57/100*Silver!$D204</f>
        <v>0.8067176896115327</v>
      </c>
      <c r="BI57" s="24">
        <f>+AJ57/100*Silver!$D204</f>
        <v>3.307102001820044</v>
      </c>
      <c r="BJ57" s="24">
        <f>+AK57/100*Silver!$D204</f>
        <v>2.2047346678800293</v>
      </c>
      <c r="BK57" s="24">
        <f>+AL57/100*Silver!$D204</f>
        <v>3.296794867247705</v>
      </c>
      <c r="BL57" s="24">
        <f>+AM57*Silver!$D204</f>
        <v>178.78772164689477</v>
      </c>
      <c r="BM57" s="24">
        <f>+AN57/100*Silver!$D204</f>
        <v>4.960653002730066</v>
      </c>
      <c r="BN57" s="24">
        <f>+AO57*Silver!$D204</f>
        <v>0</v>
      </c>
      <c r="BO57" s="24">
        <f>+AP57*Silver!$D204</f>
        <v>0</v>
      </c>
      <c r="BP57" s="24">
        <f>+AQ57/100*Silver!$D204</f>
        <v>0.33178436067730616</v>
      </c>
      <c r="BQ57" s="24">
        <f>+AR57/100*Silver!$D204</f>
        <v>0.16552089783979992</v>
      </c>
      <c r="BR57" s="24">
        <f>+AS57/100*Silver!$D204</f>
        <v>4.740179535942063</v>
      </c>
      <c r="BS57" s="24">
        <f>+AT57/100*Silver!$D204</f>
        <v>1.0779869123016577</v>
      </c>
      <c r="BT57" s="24">
        <f>+AU57/100*Silver!$D204</f>
        <v>5.511836669700073</v>
      </c>
      <c r="BU57" s="24">
        <f>+AV57/100*Silver!$D204</f>
        <v>1.9842612010920264</v>
      </c>
      <c r="BV57" s="24">
        <f>+AW57*Silver!$D204</f>
        <v>0</v>
      </c>
      <c r="BW57" s="24">
        <f>+AX57*Silver!$D204</f>
        <v>1.6408467433736462</v>
      </c>
    </row>
    <row r="58" spans="1:75" ht="15">
      <c r="A58" s="12">
        <v>1839</v>
      </c>
      <c r="B58" s="12">
        <v>19</v>
      </c>
      <c r="C58" s="12">
        <v>11</v>
      </c>
      <c r="D58" s="12">
        <v>6.5</v>
      </c>
      <c r="E58" s="12">
        <v>17</v>
      </c>
      <c r="G58" s="12">
        <v>10</v>
      </c>
      <c r="H58" s="12">
        <v>7</v>
      </c>
      <c r="I58" s="12">
        <v>7</v>
      </c>
      <c r="J58" s="12">
        <v>82</v>
      </c>
      <c r="K58" s="12">
        <v>6</v>
      </c>
      <c r="L58" s="12">
        <v>5</v>
      </c>
      <c r="M58" s="12">
        <v>13</v>
      </c>
      <c r="N58" s="12">
        <v>6.6</v>
      </c>
      <c r="O58" s="12">
        <v>11</v>
      </c>
      <c r="R58" s="12">
        <v>41</v>
      </c>
      <c r="S58" s="12">
        <v>25</v>
      </c>
      <c r="T58" s="24">
        <v>5.1</v>
      </c>
      <c r="U58" s="12">
        <v>94</v>
      </c>
      <c r="V58" s="12">
        <v>8</v>
      </c>
      <c r="W58" s="12">
        <v>4.8</v>
      </c>
      <c r="Y58" s="24">
        <v>1.68</v>
      </c>
      <c r="AA58" s="24">
        <f>+B58/Notes!C$26</f>
        <v>0.6984136599713548</v>
      </c>
      <c r="AB58" s="24">
        <f>+C58/Notes!$C$13</f>
        <v>0.3121541473935129</v>
      </c>
      <c r="AC58" s="24">
        <f>+D58/Notes!$C$11</f>
        <v>14.127363616605086</v>
      </c>
      <c r="AD58" s="24">
        <f>+E58/Notes!$C$11</f>
        <v>36.9484894588133</v>
      </c>
      <c r="AE58" s="24">
        <f>+F58/Notes!$C$11</f>
        <v>0</v>
      </c>
      <c r="AF58" s="24">
        <f>+G58/Notes!$C$11</f>
        <v>21.734405564007822</v>
      </c>
      <c r="AG58" s="24">
        <f>+H58/Notes!$C$11</f>
        <v>15.214083894805476</v>
      </c>
      <c r="AH58" s="24">
        <f>+I58/Notes!$C$11</f>
        <v>15.214083894805476</v>
      </c>
      <c r="AI58" s="24">
        <f>+J58/Notes!C$27</f>
        <v>2.5826495899776063</v>
      </c>
      <c r="AJ58" s="24">
        <f>+K58/Notes!$C$11</f>
        <v>13.040643338404694</v>
      </c>
      <c r="AK58" s="24">
        <f>+L58/Notes!$C$11</f>
        <v>10.867202782003911</v>
      </c>
      <c r="AL58" s="24">
        <f t="shared" si="0"/>
        <v>13</v>
      </c>
      <c r="AM58" s="24">
        <f t="shared" si="1"/>
        <v>6.6</v>
      </c>
      <c r="AN58" s="24">
        <f>+O58/Notes!$C$11</f>
        <v>23.907846120408607</v>
      </c>
      <c r="AO58" s="24">
        <f>+P58/Notes!$C$22</f>
        <v>0</v>
      </c>
      <c r="AP58" s="24">
        <f>+Q58/Notes!$C$21</f>
        <v>0</v>
      </c>
      <c r="AQ58" s="24">
        <f>+R58/Notes!C$28</f>
        <v>1.2771499893357978</v>
      </c>
      <c r="AR58" s="24">
        <f>+S58/Notes!$C$13</f>
        <v>0.7094412440761657</v>
      </c>
      <c r="AS58" s="24">
        <f>+T58/Notes!$C$11</f>
        <v>11.08454683764399</v>
      </c>
      <c r="AT58" s="24">
        <f>+U58/Notes!C$29</f>
        <v>3.6997213283306283</v>
      </c>
      <c r="AU58" s="24">
        <f>+V58/Notes!$C$11</f>
        <v>17.38752445120626</v>
      </c>
      <c r="AV58" s="24">
        <f>+W58/Notes!$C$11</f>
        <v>10.432514670723755</v>
      </c>
      <c r="AW58" s="24">
        <f>+X58/100/Notes!$C$11</f>
        <v>0</v>
      </c>
      <c r="AX58" s="24">
        <f>+Y58/Notes!$C$20</f>
        <v>0.06394105633304496</v>
      </c>
      <c r="AZ58" s="24">
        <f>+AA58/100*Silver!$D205</f>
        <v>0.1747184315470594</v>
      </c>
      <c r="BA58" s="24">
        <f>+AB58/100*Silver!$D205</f>
        <v>0.07808994319461202</v>
      </c>
      <c r="BB58" s="24">
        <f>+AC58/100*Silver!$D205</f>
        <v>3.5341674346539413</v>
      </c>
      <c r="BC58" s="24">
        <f>+AD58/100*Silver!$D205</f>
        <v>9.24320713678723</v>
      </c>
      <c r="BD58" s="24">
        <f>+AE58/100*Silver!$D205</f>
        <v>0</v>
      </c>
      <c r="BE58" s="24">
        <f>+AF58/100*Silver!$D205</f>
        <v>5.437180668698371</v>
      </c>
      <c r="BF58" s="24">
        <f>+AG58/100*Silver!$D205</f>
        <v>3.8060264680888602</v>
      </c>
      <c r="BG58" s="24">
        <f>+AH58/100*Silver!$D205</f>
        <v>3.8060264680888602</v>
      </c>
      <c r="BH58" s="24">
        <f>+AI58/100*Silver!$D205</f>
        <v>0.6460877148580553</v>
      </c>
      <c r="BI58" s="24">
        <f>+AJ58/100*Silver!$D205</f>
        <v>3.262308401219023</v>
      </c>
      <c r="BJ58" s="24">
        <f>+AK58/100*Silver!$D205</f>
        <v>2.7185903343491855</v>
      </c>
      <c r="BK58" s="24">
        <f>+AL58/100*Silver!$D205</f>
        <v>3.2521408733685573</v>
      </c>
      <c r="BL58" s="24">
        <f>+AM58*Silver!$D205</f>
        <v>165.10869049409595</v>
      </c>
      <c r="BM58" s="24">
        <f>+AN58/100*Silver!$D205</f>
        <v>5.980898735568209</v>
      </c>
      <c r="BN58" s="24">
        <f>+AO58*Silver!$D205</f>
        <v>0</v>
      </c>
      <c r="BO58" s="24">
        <f>+AP58*Silver!$D205</f>
        <v>0</v>
      </c>
      <c r="BP58" s="24">
        <f>+AQ58/100*Silver!$D205</f>
        <v>0.31949782167239726</v>
      </c>
      <c r="BQ58" s="24">
        <f>+AR58/100*Silver!$D205</f>
        <v>0.17747714362411823</v>
      </c>
      <c r="BR58" s="24">
        <f>+AS58/100*Silver!$D205</f>
        <v>2.772962141036169</v>
      </c>
      <c r="BS58" s="24">
        <f>+AT58/100*Silver!$D205</f>
        <v>0.9255396116874959</v>
      </c>
      <c r="BT58" s="24">
        <f>+AU58/100*Silver!$D205</f>
        <v>4.349744534958697</v>
      </c>
      <c r="BU58" s="24">
        <f>+AV58/100*Silver!$D205</f>
        <v>2.6098467209752183</v>
      </c>
      <c r="BV58" s="24">
        <f>+AW58*Silver!$D205</f>
        <v>0</v>
      </c>
      <c r="BW58" s="24">
        <f>+AX58*Silver!$D205</f>
        <v>1.5995794060542843</v>
      </c>
    </row>
    <row r="59" spans="1:75" ht="15">
      <c r="A59" s="12">
        <v>1840</v>
      </c>
      <c r="B59" s="12">
        <v>16</v>
      </c>
      <c r="C59" s="12">
        <v>12</v>
      </c>
      <c r="D59" s="12">
        <v>3.8</v>
      </c>
      <c r="E59" s="12">
        <v>12</v>
      </c>
      <c r="G59" s="12">
        <v>10</v>
      </c>
      <c r="H59" s="12">
        <v>5</v>
      </c>
      <c r="I59" s="12">
        <v>6</v>
      </c>
      <c r="J59" s="12">
        <v>79</v>
      </c>
      <c r="K59" s="12">
        <v>6</v>
      </c>
      <c r="L59" s="12">
        <v>5</v>
      </c>
      <c r="M59" s="12">
        <v>11</v>
      </c>
      <c r="N59" s="12">
        <v>6.43</v>
      </c>
      <c r="O59" s="12">
        <v>9</v>
      </c>
      <c r="R59" s="12">
        <v>41</v>
      </c>
      <c r="S59" s="12">
        <v>24</v>
      </c>
      <c r="T59" s="24">
        <v>4.8</v>
      </c>
      <c r="U59" s="12">
        <v>83</v>
      </c>
      <c r="V59" s="12">
        <v>7</v>
      </c>
      <c r="W59" s="12">
        <v>3.7</v>
      </c>
      <c r="Y59" s="24">
        <v>1.36</v>
      </c>
      <c r="AA59" s="24">
        <f>+B59/Notes!C$26</f>
        <v>0.5881378189232461</v>
      </c>
      <c r="AB59" s="24">
        <f>+C59/Notes!$C$13</f>
        <v>0.3405317971565595</v>
      </c>
      <c r="AC59" s="24">
        <f>+D59/Notes!$C$11</f>
        <v>8.259074114322972</v>
      </c>
      <c r="AD59" s="24">
        <f>+E59/Notes!$C$11</f>
        <v>26.081286676809388</v>
      </c>
      <c r="AE59" s="24">
        <f>+F59/Notes!$C$11</f>
        <v>0</v>
      </c>
      <c r="AF59" s="24">
        <f>+G59/Notes!$C$11</f>
        <v>21.734405564007822</v>
      </c>
      <c r="AG59" s="24">
        <f>+H59/Notes!$C$11</f>
        <v>10.867202782003911</v>
      </c>
      <c r="AH59" s="24">
        <f>+I59/Notes!$C$11</f>
        <v>13.040643338404694</v>
      </c>
      <c r="AI59" s="24">
        <f>+J59/Notes!C$27</f>
        <v>2.4881624098564745</v>
      </c>
      <c r="AJ59" s="24">
        <f>+K59/Notes!$C$11</f>
        <v>13.040643338404694</v>
      </c>
      <c r="AK59" s="24">
        <f>+L59/Notes!$C$11</f>
        <v>10.867202782003911</v>
      </c>
      <c r="AL59" s="24">
        <f t="shared" si="0"/>
        <v>11</v>
      </c>
      <c r="AM59" s="24">
        <f t="shared" si="1"/>
        <v>6.43</v>
      </c>
      <c r="AN59" s="24">
        <f>+O59/Notes!$C$11</f>
        <v>19.56096500760704</v>
      </c>
      <c r="AO59" s="24">
        <f>+P59/Notes!$C$22</f>
        <v>0</v>
      </c>
      <c r="AP59" s="24">
        <f>+Q59/Notes!$C$21</f>
        <v>0</v>
      </c>
      <c r="AQ59" s="24">
        <f>+R59/Notes!C$28</f>
        <v>1.2771499893357978</v>
      </c>
      <c r="AR59" s="24">
        <f>+S59/Notes!$C$13</f>
        <v>0.681063594313119</v>
      </c>
      <c r="AS59" s="24">
        <f>+T59/Notes!$C$11</f>
        <v>10.432514670723755</v>
      </c>
      <c r="AT59" s="24">
        <f>+U59/Notes!C$29</f>
        <v>3.266775215440874</v>
      </c>
      <c r="AU59" s="24">
        <f>+V59/Notes!$C$11</f>
        <v>15.214083894805476</v>
      </c>
      <c r="AV59" s="24">
        <f>+W59/Notes!$C$11</f>
        <v>8.041730058682894</v>
      </c>
      <c r="AW59" s="24">
        <f>+X59/100/Notes!$C$11</f>
        <v>0</v>
      </c>
      <c r="AX59" s="24">
        <f>+Y59/Notes!$C$20</f>
        <v>0.051761807507703074</v>
      </c>
      <c r="AZ59" s="24">
        <f>+AA59/100*Silver!$D206</f>
        <v>0.14713131077647107</v>
      </c>
      <c r="BA59" s="24">
        <f>+AB59/100*Silver!$D206</f>
        <v>0.08518902893957675</v>
      </c>
      <c r="BB59" s="24">
        <f>+AC59/100*Silver!$D206</f>
        <v>2.066128654105381</v>
      </c>
      <c r="BC59" s="24">
        <f>+AD59/100*Silver!$D206</f>
        <v>6.524616802438046</v>
      </c>
      <c r="BD59" s="24">
        <f>+AE59/100*Silver!$D206</f>
        <v>0</v>
      </c>
      <c r="BE59" s="24">
        <f>+AF59/100*Silver!$D206</f>
        <v>5.437180668698371</v>
      </c>
      <c r="BF59" s="24">
        <f>+AG59/100*Silver!$D206</f>
        <v>2.7185903343491855</v>
      </c>
      <c r="BG59" s="24">
        <f>+AH59/100*Silver!$D206</f>
        <v>3.262308401219023</v>
      </c>
      <c r="BH59" s="24">
        <f>+AI59/100*Silver!$D206</f>
        <v>0.6224503594364191</v>
      </c>
      <c r="BI59" s="24">
        <f>+AJ59/100*Silver!$D206</f>
        <v>3.262308401219023</v>
      </c>
      <c r="BJ59" s="24">
        <f>+AK59/100*Silver!$D206</f>
        <v>2.7185903343491855</v>
      </c>
      <c r="BK59" s="24">
        <f>+AL59/100*Silver!$D206</f>
        <v>2.751811508234933</v>
      </c>
      <c r="BL59" s="24">
        <f>+AM59*Silver!$D206</f>
        <v>160.85589089046016</v>
      </c>
      <c r="BM59" s="24">
        <f>+AN59/100*Silver!$D206</f>
        <v>4.893462601828534</v>
      </c>
      <c r="BN59" s="24">
        <f>+AO59*Silver!$D206</f>
        <v>0</v>
      </c>
      <c r="BO59" s="24">
        <f>+AP59*Silver!$D206</f>
        <v>0</v>
      </c>
      <c r="BP59" s="24">
        <f>+AQ59/100*Silver!$D206</f>
        <v>0.31949782167239726</v>
      </c>
      <c r="BQ59" s="24">
        <f>+AR59/100*Silver!$D206</f>
        <v>0.1703780578791535</v>
      </c>
      <c r="BR59" s="24">
        <f>+AS59/100*Silver!$D206</f>
        <v>2.6098467209752183</v>
      </c>
      <c r="BS59" s="24">
        <f>+AT59/100*Silver!$D206</f>
        <v>0.8172317847878953</v>
      </c>
      <c r="BT59" s="24">
        <f>+AU59/100*Silver!$D206</f>
        <v>3.8060264680888602</v>
      </c>
      <c r="BU59" s="24">
        <f>+AV59/100*Silver!$D206</f>
        <v>2.0117568474183973</v>
      </c>
      <c r="BV59" s="24">
        <f>+AW59*Silver!$D206</f>
        <v>0</v>
      </c>
      <c r="BW59" s="24">
        <f>+AX59*Silver!$D206</f>
        <v>1.294897614424897</v>
      </c>
    </row>
    <row r="60" spans="1:75" ht="15">
      <c r="A60" s="12">
        <v>1841</v>
      </c>
      <c r="B60" s="12">
        <v>17</v>
      </c>
      <c r="C60" s="12">
        <v>12</v>
      </c>
      <c r="D60" s="12">
        <v>3.4</v>
      </c>
      <c r="E60" s="12">
        <v>13</v>
      </c>
      <c r="G60" s="12">
        <v>9</v>
      </c>
      <c r="H60" s="12">
        <v>6</v>
      </c>
      <c r="I60" s="12">
        <v>5</v>
      </c>
      <c r="J60" s="12">
        <v>76</v>
      </c>
      <c r="K60" s="12">
        <v>6</v>
      </c>
      <c r="L60" s="12">
        <v>4</v>
      </c>
      <c r="M60" s="12">
        <v>12</v>
      </c>
      <c r="N60" s="12">
        <v>8.24</v>
      </c>
      <c r="O60" s="12">
        <v>8</v>
      </c>
      <c r="R60" s="12">
        <v>38</v>
      </c>
      <c r="S60" s="12">
        <v>25</v>
      </c>
      <c r="T60" s="24">
        <v>4.1</v>
      </c>
      <c r="U60" s="12">
        <v>71</v>
      </c>
      <c r="V60" s="12">
        <v>6</v>
      </c>
      <c r="W60" s="12">
        <v>3.8</v>
      </c>
      <c r="Y60" s="24">
        <v>1.33</v>
      </c>
      <c r="AA60" s="24">
        <f>+B60/Notes!C$26</f>
        <v>0.6248964326059491</v>
      </c>
      <c r="AB60" s="24">
        <f>+C60/Notes!$C$13</f>
        <v>0.3405317971565595</v>
      </c>
      <c r="AC60" s="24">
        <f>+D60/Notes!$C$11</f>
        <v>7.38969789176266</v>
      </c>
      <c r="AD60" s="24">
        <f>+E60/Notes!$C$11</f>
        <v>28.254727233210172</v>
      </c>
      <c r="AE60" s="24">
        <f>+F60/Notes!$C$11</f>
        <v>0</v>
      </c>
      <c r="AF60" s="24">
        <f>+G60/Notes!$C$11</f>
        <v>19.56096500760704</v>
      </c>
      <c r="AG60" s="24">
        <f>+H60/Notes!$C$11</f>
        <v>13.040643338404694</v>
      </c>
      <c r="AH60" s="24">
        <f>+I60/Notes!$C$11</f>
        <v>10.867202782003911</v>
      </c>
      <c r="AI60" s="24">
        <f>+J60/Notes!C$27</f>
        <v>2.3936752297353427</v>
      </c>
      <c r="AJ60" s="24">
        <f>+K60/Notes!$C$11</f>
        <v>13.040643338404694</v>
      </c>
      <c r="AK60" s="24">
        <f>+L60/Notes!$C$11</f>
        <v>8.69376222560313</v>
      </c>
      <c r="AL60" s="24">
        <f t="shared" si="0"/>
        <v>12</v>
      </c>
      <c r="AM60" s="24">
        <f t="shared" si="1"/>
        <v>8.24</v>
      </c>
      <c r="AN60" s="24">
        <f>+O60/Notes!$C$11</f>
        <v>17.38752445120626</v>
      </c>
      <c r="AO60" s="24">
        <f>+P60/Notes!$C$22</f>
        <v>0</v>
      </c>
      <c r="AP60" s="24">
        <f>+Q60/Notes!$C$21</f>
        <v>0</v>
      </c>
      <c r="AQ60" s="24">
        <f>+R60/Notes!C$28</f>
        <v>1.1836999901161052</v>
      </c>
      <c r="AR60" s="24">
        <f>+S60/Notes!$C$13</f>
        <v>0.7094412440761657</v>
      </c>
      <c r="AS60" s="24">
        <f>+T60/Notes!$C$11</f>
        <v>8.911106281243207</v>
      </c>
      <c r="AT60" s="24">
        <f>+U60/Notes!C$29</f>
        <v>2.7944703650156875</v>
      </c>
      <c r="AU60" s="24">
        <f>+V60/Notes!$C$11</f>
        <v>13.040643338404694</v>
      </c>
      <c r="AV60" s="24">
        <f>+W60/Notes!$C$11</f>
        <v>8.259074114322972</v>
      </c>
      <c r="AW60" s="24">
        <f>+X60/100/Notes!$C$11</f>
        <v>0</v>
      </c>
      <c r="AX60" s="24">
        <f>+Y60/Notes!$C$20</f>
        <v>0.05062000293032727</v>
      </c>
      <c r="AZ60" s="24">
        <f>+AA60/100*Silver!$D207</f>
        <v>0.15773618825792435</v>
      </c>
      <c r="BA60" s="24">
        <f>+AB60/100*Silver!$D207</f>
        <v>0.08595694400125947</v>
      </c>
      <c r="BB60" s="24">
        <f>+AC60/100*Silver!$D207</f>
        <v>1.865305540253079</v>
      </c>
      <c r="BC60" s="24">
        <f>+AD60/100*Silver!$D207</f>
        <v>7.1320505950853015</v>
      </c>
      <c r="BD60" s="24">
        <f>+AE60/100*Silver!$D207</f>
        <v>0</v>
      </c>
      <c r="BE60" s="24">
        <f>+AF60/100*Silver!$D207</f>
        <v>4.937573488905209</v>
      </c>
      <c r="BF60" s="24">
        <f>+AG60/100*Silver!$D207</f>
        <v>3.2917156592701398</v>
      </c>
      <c r="BG60" s="24">
        <f>+AH60/100*Silver!$D207</f>
        <v>2.743096382725116</v>
      </c>
      <c r="BH60" s="24">
        <f>+AI60/100*Silver!$D207</f>
        <v>0.6042108531350093</v>
      </c>
      <c r="BI60" s="24">
        <f>+AJ60/100*Silver!$D207</f>
        <v>3.2917156592701398</v>
      </c>
      <c r="BJ60" s="24">
        <f>+AK60/100*Silver!$D207</f>
        <v>2.194477106180093</v>
      </c>
      <c r="BK60" s="24">
        <f>+AL60/100*Silver!$D207</f>
        <v>3.0290367496603823</v>
      </c>
      <c r="BL60" s="24">
        <f>+AM60*Silver!$D207</f>
        <v>207.99385681001294</v>
      </c>
      <c r="BM60" s="24">
        <f>+AN60/100*Silver!$D207</f>
        <v>4.388954212360186</v>
      </c>
      <c r="BN60" s="24">
        <f>+AO60*Silver!$D207</f>
        <v>0</v>
      </c>
      <c r="BO60" s="24">
        <f>+AP60*Silver!$D207</f>
        <v>0</v>
      </c>
      <c r="BP60" s="24">
        <f>+AQ60/100*Silver!$D207</f>
        <v>0.2987892308861928</v>
      </c>
      <c r="BQ60" s="24">
        <f>+AR60/100*Silver!$D207</f>
        <v>0.17907696666929057</v>
      </c>
      <c r="BR60" s="24">
        <f>+AS60/100*Silver!$D207</f>
        <v>2.249339033834595</v>
      </c>
      <c r="BS60" s="24">
        <f>+AT60/100*Silver!$D207</f>
        <v>0.7053794526224484</v>
      </c>
      <c r="BT60" s="24">
        <f>+AU60/100*Silver!$D207</f>
        <v>3.2917156592701398</v>
      </c>
      <c r="BU60" s="24">
        <f>+AV60/100*Silver!$D207</f>
        <v>2.0847532508710884</v>
      </c>
      <c r="BV60" s="24">
        <f>+AW60*Silver!$D207</f>
        <v>0</v>
      </c>
      <c r="BW60" s="24">
        <f>+AX60*Silver!$D207</f>
        <v>1.2777487428656462</v>
      </c>
    </row>
    <row r="61" spans="1:75" ht="15">
      <c r="A61" s="12">
        <v>1842</v>
      </c>
      <c r="B61" s="12">
        <v>20</v>
      </c>
      <c r="C61" s="12">
        <v>12</v>
      </c>
      <c r="D61" s="12">
        <v>3.2</v>
      </c>
      <c r="E61" s="12">
        <v>12</v>
      </c>
      <c r="G61" s="12">
        <v>10</v>
      </c>
      <c r="H61" s="12">
        <v>5</v>
      </c>
      <c r="I61" s="12">
        <v>5</v>
      </c>
      <c r="J61" s="12">
        <v>81</v>
      </c>
      <c r="K61" s="12">
        <v>5</v>
      </c>
      <c r="L61" s="12">
        <v>3</v>
      </c>
      <c r="M61" s="12">
        <v>10</v>
      </c>
      <c r="N61" s="12">
        <v>6.92</v>
      </c>
      <c r="O61" s="12">
        <v>8</v>
      </c>
      <c r="R61" s="12">
        <v>35</v>
      </c>
      <c r="S61" s="12">
        <v>24</v>
      </c>
      <c r="T61" s="24">
        <v>3.7</v>
      </c>
      <c r="U61" s="12">
        <v>82</v>
      </c>
      <c r="V61" s="12">
        <v>6</v>
      </c>
      <c r="W61" s="12">
        <v>3.5</v>
      </c>
      <c r="Y61" s="24">
        <v>1.54</v>
      </c>
      <c r="AA61" s="24">
        <f>+B61/Notes!C$26</f>
        <v>0.7351722736540577</v>
      </c>
      <c r="AB61" s="24">
        <f>+C61/Notes!$C$13</f>
        <v>0.3405317971565595</v>
      </c>
      <c r="AC61" s="24">
        <f>+D61/Notes!$C$11</f>
        <v>6.955009780482504</v>
      </c>
      <c r="AD61" s="24">
        <f>+E61/Notes!$C$11</f>
        <v>26.081286676809388</v>
      </c>
      <c r="AE61" s="24">
        <f>+F61/Notes!$C$11</f>
        <v>0</v>
      </c>
      <c r="AF61" s="24">
        <f>+G61/Notes!$C$11</f>
        <v>21.734405564007822</v>
      </c>
      <c r="AG61" s="24">
        <f>+H61/Notes!$C$11</f>
        <v>10.867202782003911</v>
      </c>
      <c r="AH61" s="24">
        <f>+I61/Notes!$C$11</f>
        <v>10.867202782003911</v>
      </c>
      <c r="AI61" s="24">
        <f>+J61/Notes!C$27</f>
        <v>2.5511538632705624</v>
      </c>
      <c r="AJ61" s="24">
        <f>+K61/Notes!$C$11</f>
        <v>10.867202782003911</v>
      </c>
      <c r="AK61" s="24">
        <f>+L61/Notes!$C$11</f>
        <v>6.520321669202347</v>
      </c>
      <c r="AL61" s="24">
        <f t="shared" si="0"/>
        <v>10</v>
      </c>
      <c r="AM61" s="24">
        <f t="shared" si="1"/>
        <v>6.92</v>
      </c>
      <c r="AN61" s="24">
        <f>+O61/Notes!$C$11</f>
        <v>17.38752445120626</v>
      </c>
      <c r="AO61" s="24">
        <f>+P61/Notes!$C$22</f>
        <v>0</v>
      </c>
      <c r="AP61" s="24">
        <f>+Q61/Notes!$C$21</f>
        <v>0</v>
      </c>
      <c r="AQ61" s="24">
        <f>+R61/Notes!C$28</f>
        <v>1.0902499908964127</v>
      </c>
      <c r="AR61" s="24">
        <f>+S61/Notes!$C$13</f>
        <v>0.681063594313119</v>
      </c>
      <c r="AS61" s="24">
        <f>+T61/Notes!$C$11</f>
        <v>8.041730058682894</v>
      </c>
      <c r="AT61" s="24">
        <f>+U61/Notes!C$29</f>
        <v>3.2274164779054417</v>
      </c>
      <c r="AU61" s="24">
        <f>+V61/Notes!$C$11</f>
        <v>13.040643338404694</v>
      </c>
      <c r="AV61" s="24">
        <f>+W61/Notes!$C$11</f>
        <v>7.607041947402738</v>
      </c>
      <c r="AW61" s="24">
        <f>+X61/100/Notes!$C$11</f>
        <v>0</v>
      </c>
      <c r="AX61" s="24">
        <f>+Y61/Notes!$C$20</f>
        <v>0.05861263497195789</v>
      </c>
      <c r="AZ61" s="24">
        <f>+AA61/100*Silver!$D208</f>
        <v>0.187314957585249</v>
      </c>
      <c r="BA61" s="24">
        <f>+AB61/100*Silver!$D208</f>
        <v>0.08676428835348733</v>
      </c>
      <c r="BB61" s="24">
        <f>+AC61/100*Silver!$D208</f>
        <v>1.772070858386461</v>
      </c>
      <c r="BC61" s="24">
        <f>+AD61/100*Silver!$D208</f>
        <v>6.645265718949228</v>
      </c>
      <c r="BD61" s="24">
        <f>+AE61/100*Silver!$D208</f>
        <v>0</v>
      </c>
      <c r="BE61" s="24">
        <f>+AF61/100*Silver!$D208</f>
        <v>5.5377214324576896</v>
      </c>
      <c r="BF61" s="24">
        <f>+AG61/100*Silver!$D208</f>
        <v>2.7688607162288448</v>
      </c>
      <c r="BG61" s="24">
        <f>+AH61/100*Silver!$D208</f>
        <v>2.7688607162288448</v>
      </c>
      <c r="BH61" s="24">
        <f>+AI61/100*Silver!$D208</f>
        <v>0.6500099293962702</v>
      </c>
      <c r="BI61" s="24">
        <f>+AJ61/100*Silver!$D208</f>
        <v>2.7688607162288448</v>
      </c>
      <c r="BJ61" s="24">
        <f>+AK61/100*Silver!$D208</f>
        <v>1.661316429737307</v>
      </c>
      <c r="BK61" s="24">
        <f>+AL61/100*Silver!$D208</f>
        <v>2.5479056310737835</v>
      </c>
      <c r="BL61" s="24">
        <f>+AM61*Silver!$D208</f>
        <v>176.3150696703058</v>
      </c>
      <c r="BM61" s="24">
        <f>+AN61/100*Silver!$D208</f>
        <v>4.4301771459661525</v>
      </c>
      <c r="BN61" s="24">
        <f>+AO61*Silver!$D208</f>
        <v>0</v>
      </c>
      <c r="BO61" s="24">
        <f>+AP61*Silver!$D208</f>
        <v>0</v>
      </c>
      <c r="BP61" s="24">
        <f>+AQ61/100*Silver!$D208</f>
        <v>0.27778540910831107</v>
      </c>
      <c r="BQ61" s="24">
        <f>+AR61/100*Silver!$D208</f>
        <v>0.17352857670697466</v>
      </c>
      <c r="BR61" s="24">
        <f>+AS61/100*Silver!$D208</f>
        <v>2.048956930009345</v>
      </c>
      <c r="BS61" s="24">
        <f>+AT61/100*Silver!$D208</f>
        <v>0.8223152617875592</v>
      </c>
      <c r="BT61" s="24">
        <f>+AU61/100*Silver!$D208</f>
        <v>3.322632859474614</v>
      </c>
      <c r="BU61" s="24">
        <f>+AV61/100*Silver!$D208</f>
        <v>1.9382025013601916</v>
      </c>
      <c r="BV61" s="24">
        <f>+AW61*Silver!$D208</f>
        <v>0</v>
      </c>
      <c r="BW61" s="24">
        <f>+AX61*Silver!$D208</f>
        <v>1.4933946269712366</v>
      </c>
    </row>
    <row r="62" spans="1:75" ht="15">
      <c r="A62" s="12">
        <v>1843</v>
      </c>
      <c r="B62" s="12">
        <v>18</v>
      </c>
      <c r="C62" s="12">
        <v>12</v>
      </c>
      <c r="D62" s="12">
        <v>3.4</v>
      </c>
      <c r="E62" s="12">
        <v>10</v>
      </c>
      <c r="G62" s="12">
        <v>8</v>
      </c>
      <c r="H62" s="12">
        <v>4</v>
      </c>
      <c r="I62" s="12">
        <v>5</v>
      </c>
      <c r="J62" s="12">
        <v>56</v>
      </c>
      <c r="K62" s="12">
        <v>5</v>
      </c>
      <c r="L62" s="12">
        <v>3</v>
      </c>
      <c r="M62" s="12">
        <v>10</v>
      </c>
      <c r="N62" s="12">
        <v>6.21</v>
      </c>
      <c r="O62" s="12">
        <v>8</v>
      </c>
      <c r="R62" s="12">
        <v>23</v>
      </c>
      <c r="S62" s="12">
        <v>22</v>
      </c>
      <c r="T62" s="24">
        <v>4.4</v>
      </c>
      <c r="U62" s="12">
        <v>57</v>
      </c>
      <c r="V62" s="12">
        <v>6</v>
      </c>
      <c r="W62" s="12">
        <v>3.4</v>
      </c>
      <c r="Y62" s="24">
        <v>1.28</v>
      </c>
      <c r="AA62" s="24">
        <f>+B62/Notes!C$26</f>
        <v>0.6616550462886519</v>
      </c>
      <c r="AB62" s="24">
        <f>+C62/Notes!$C$13</f>
        <v>0.3405317971565595</v>
      </c>
      <c r="AC62" s="24">
        <f>+D62/Notes!$C$11</f>
        <v>7.38969789176266</v>
      </c>
      <c r="AD62" s="24">
        <f>+E62/Notes!$C$11</f>
        <v>21.734405564007822</v>
      </c>
      <c r="AE62" s="24">
        <f>+F62/Notes!$C$11</f>
        <v>0</v>
      </c>
      <c r="AF62" s="24">
        <f>+G62/Notes!$C$11</f>
        <v>17.38752445120626</v>
      </c>
      <c r="AG62" s="24">
        <f>+H62/Notes!$C$11</f>
        <v>8.69376222560313</v>
      </c>
      <c r="AH62" s="24">
        <f>+I62/Notes!$C$11</f>
        <v>10.867202782003911</v>
      </c>
      <c r="AI62" s="24">
        <f>+J62/Notes!C$27</f>
        <v>1.763760695594463</v>
      </c>
      <c r="AJ62" s="24">
        <f>+K62/Notes!$C$11</f>
        <v>10.867202782003911</v>
      </c>
      <c r="AK62" s="24">
        <f>+L62/Notes!$C$11</f>
        <v>6.520321669202347</v>
      </c>
      <c r="AL62" s="24">
        <f t="shared" si="0"/>
        <v>10</v>
      </c>
      <c r="AM62" s="24">
        <f t="shared" si="1"/>
        <v>6.21</v>
      </c>
      <c r="AN62" s="24">
        <f>+O62/Notes!$C$11</f>
        <v>17.38752445120626</v>
      </c>
      <c r="AO62" s="24">
        <f>+P62/Notes!$C$22</f>
        <v>0</v>
      </c>
      <c r="AP62" s="24">
        <f>+Q62/Notes!$C$21</f>
        <v>0</v>
      </c>
      <c r="AQ62" s="24">
        <f>+R62/Notes!C$28</f>
        <v>0.7164499940176426</v>
      </c>
      <c r="AR62" s="24">
        <f>+S62/Notes!$C$13</f>
        <v>0.6243082947870258</v>
      </c>
      <c r="AS62" s="24">
        <f>+T62/Notes!$C$11</f>
        <v>9.563138448163443</v>
      </c>
      <c r="AT62" s="24">
        <f>+U62/Notes!C$29</f>
        <v>2.2434480395196363</v>
      </c>
      <c r="AU62" s="24">
        <f>+V62/Notes!$C$11</f>
        <v>13.040643338404694</v>
      </c>
      <c r="AV62" s="24">
        <f>+W62/Notes!$C$11</f>
        <v>7.38969789176266</v>
      </c>
      <c r="AW62" s="24">
        <f>+X62/100/Notes!$C$11</f>
        <v>0</v>
      </c>
      <c r="AX62" s="24">
        <f>+Y62/Notes!$C$20</f>
        <v>0.0487169953013676</v>
      </c>
      <c r="AZ62" s="24">
        <f>+AA62/100*Silver!$D209</f>
        <v>0.16937890133991418</v>
      </c>
      <c r="BA62" s="24">
        <f>+AB62/100*Silver!$D209</f>
        <v>0.08717367455627582</v>
      </c>
      <c r="BB62" s="24">
        <f>+AC62/100*Silver!$D209</f>
        <v>1.8917091574551281</v>
      </c>
      <c r="BC62" s="24">
        <f>+AD62/100*Silver!$D209</f>
        <v>5.563850463103317</v>
      </c>
      <c r="BD62" s="24">
        <f>+AE62/100*Silver!$D209</f>
        <v>0</v>
      </c>
      <c r="BE62" s="24">
        <f>+AF62/100*Silver!$D209</f>
        <v>4.4510803704826545</v>
      </c>
      <c r="BF62" s="24">
        <f>+AG62/100*Silver!$D209</f>
        <v>2.2255401852413272</v>
      </c>
      <c r="BG62" s="24">
        <f>+AH62/100*Silver!$D209</f>
        <v>2.7819252315516585</v>
      </c>
      <c r="BH62" s="24">
        <f>+AI62/100*Silver!$D209</f>
        <v>0.45150996810501726</v>
      </c>
      <c r="BI62" s="24">
        <f>+AJ62/100*Silver!$D209</f>
        <v>2.7819252315516585</v>
      </c>
      <c r="BJ62" s="24">
        <f>+AK62/100*Silver!$D209</f>
        <v>1.6691551389309953</v>
      </c>
      <c r="BK62" s="24">
        <f>+AL62/100*Silver!$D209</f>
        <v>2.5599275980738367</v>
      </c>
      <c r="BL62" s="24">
        <f>+AM62*Silver!$D209</f>
        <v>158.97150384038525</v>
      </c>
      <c r="BM62" s="24">
        <f>+AN62/100*Silver!$D209</f>
        <v>4.4510803704826545</v>
      </c>
      <c r="BN62" s="24">
        <f>+AO62*Silver!$D209</f>
        <v>0</v>
      </c>
      <c r="BO62" s="24">
        <f>+AP62*Silver!$D209</f>
        <v>0</v>
      </c>
      <c r="BP62" s="24">
        <f>+AQ62/100*Silver!$D209</f>
        <v>0.18340601123255987</v>
      </c>
      <c r="BQ62" s="24">
        <f>+AR62/100*Silver!$D209</f>
        <v>0.15981840335317235</v>
      </c>
      <c r="BR62" s="24">
        <f>+AS62/100*Silver!$D209</f>
        <v>2.44809420376546</v>
      </c>
      <c r="BS62" s="24">
        <f>+AT62/100*Silver!$D209</f>
        <v>0.574306455121096</v>
      </c>
      <c r="BT62" s="24">
        <f>+AU62/100*Silver!$D209</f>
        <v>3.3383102778619906</v>
      </c>
      <c r="BU62" s="24">
        <f>+AV62/100*Silver!$D209</f>
        <v>1.8917091574551281</v>
      </c>
      <c r="BV62" s="24">
        <f>+AW62*Silver!$D209</f>
        <v>0</v>
      </c>
      <c r="BW62" s="24">
        <f>+AX62*Silver!$D209</f>
        <v>1.2471198076720433</v>
      </c>
    </row>
    <row r="63" spans="1:75" ht="15">
      <c r="A63" s="12">
        <v>1844</v>
      </c>
      <c r="B63" s="12">
        <v>17</v>
      </c>
      <c r="C63" s="12">
        <v>12</v>
      </c>
      <c r="D63" s="12">
        <v>3.3</v>
      </c>
      <c r="E63" s="12">
        <v>11</v>
      </c>
      <c r="G63" s="12">
        <v>6</v>
      </c>
      <c r="H63" s="12">
        <v>4</v>
      </c>
      <c r="I63" s="12">
        <v>6</v>
      </c>
      <c r="J63" s="12">
        <v>58</v>
      </c>
      <c r="K63" s="12">
        <v>5</v>
      </c>
      <c r="L63" s="12">
        <v>4</v>
      </c>
      <c r="M63" s="12">
        <v>9</v>
      </c>
      <c r="N63" s="12">
        <v>5.65</v>
      </c>
      <c r="O63" s="12">
        <v>8</v>
      </c>
      <c r="R63" s="12">
        <v>25</v>
      </c>
      <c r="S63" s="12">
        <v>25</v>
      </c>
      <c r="T63" s="24">
        <v>4.4</v>
      </c>
      <c r="U63" s="12">
        <v>60</v>
      </c>
      <c r="V63" s="12">
        <v>7</v>
      </c>
      <c r="W63" s="12">
        <v>3.3</v>
      </c>
      <c r="Y63" s="24">
        <v>1.23</v>
      </c>
      <c r="AA63" s="24">
        <f>+B63/Notes!C$26</f>
        <v>0.6248964326059491</v>
      </c>
      <c r="AB63" s="24">
        <f>+C63/Notes!$C$13</f>
        <v>0.3405317971565595</v>
      </c>
      <c r="AC63" s="24">
        <f>+D63/Notes!$C$11</f>
        <v>7.172353836122581</v>
      </c>
      <c r="AD63" s="24">
        <f>+E63/Notes!$C$11</f>
        <v>23.907846120408607</v>
      </c>
      <c r="AE63" s="24">
        <f>+F63/Notes!$C$11</f>
        <v>0</v>
      </c>
      <c r="AF63" s="24">
        <f>+G63/Notes!$C$11</f>
        <v>13.040643338404694</v>
      </c>
      <c r="AG63" s="24">
        <f>+H63/Notes!$C$11</f>
        <v>8.69376222560313</v>
      </c>
      <c r="AH63" s="24">
        <f>+I63/Notes!$C$11</f>
        <v>13.040643338404694</v>
      </c>
      <c r="AI63" s="24">
        <f>+J63/Notes!C$27</f>
        <v>1.826752149008551</v>
      </c>
      <c r="AJ63" s="24">
        <f>+K63/Notes!$C$11</f>
        <v>10.867202782003911</v>
      </c>
      <c r="AK63" s="24">
        <f>+L63/Notes!$C$11</f>
        <v>8.69376222560313</v>
      </c>
      <c r="AL63" s="24">
        <f t="shared" si="0"/>
        <v>9</v>
      </c>
      <c r="AM63" s="24">
        <f t="shared" si="1"/>
        <v>5.65</v>
      </c>
      <c r="AN63" s="24">
        <f>+O63/Notes!$C$11</f>
        <v>17.38752445120626</v>
      </c>
      <c r="AO63" s="24">
        <f>+P63/Notes!$C$22</f>
        <v>0</v>
      </c>
      <c r="AP63" s="24">
        <f>+Q63/Notes!$C$21</f>
        <v>0</v>
      </c>
      <c r="AQ63" s="24">
        <f>+R63/Notes!C$28</f>
        <v>0.7787499934974377</v>
      </c>
      <c r="AR63" s="24">
        <f>+S63/Notes!$C$13</f>
        <v>0.7094412440761657</v>
      </c>
      <c r="AS63" s="24">
        <f>+T63/Notes!$C$11</f>
        <v>9.563138448163443</v>
      </c>
      <c r="AT63" s="24">
        <f>+U63/Notes!C$29</f>
        <v>2.3615242521259328</v>
      </c>
      <c r="AU63" s="24">
        <f>+V63/Notes!$C$11</f>
        <v>15.214083894805476</v>
      </c>
      <c r="AV63" s="24">
        <f>+W63/Notes!$C$11</f>
        <v>7.172353836122581</v>
      </c>
      <c r="AW63" s="24">
        <f>+X63/100/Notes!$C$11</f>
        <v>0</v>
      </c>
      <c r="AX63" s="24">
        <f>+Y63/Notes!$C$20</f>
        <v>0.04681398767240792</v>
      </c>
      <c r="AZ63" s="24">
        <f>+AA63/100*Silver!$D210</f>
        <v>0.15847348858282265</v>
      </c>
      <c r="BA63" s="24">
        <f>+AB63/100*Silver!$D210</f>
        <v>0.08635872930772169</v>
      </c>
      <c r="BB63" s="24">
        <f>+AC63/100*Silver!$D210</f>
        <v>1.8189061010010241</v>
      </c>
      <c r="BC63" s="24">
        <f>+AD63/100*Silver!$D210</f>
        <v>6.063020336670081</v>
      </c>
      <c r="BD63" s="24">
        <f>+AE63/100*Silver!$D210</f>
        <v>0</v>
      </c>
      <c r="BE63" s="24">
        <f>+AF63/100*Silver!$D210</f>
        <v>3.307102001820044</v>
      </c>
      <c r="BF63" s="24">
        <f>+AG63/100*Silver!$D210</f>
        <v>2.2047346678800293</v>
      </c>
      <c r="BG63" s="24">
        <f>+AH63/100*Silver!$D210</f>
        <v>3.307102001820044</v>
      </c>
      <c r="BH63" s="24">
        <f>+AI63/100*Silver!$D210</f>
        <v>0.4632636237373158</v>
      </c>
      <c r="BI63" s="24">
        <f>+AJ63/100*Silver!$D210</f>
        <v>2.7559183348500365</v>
      </c>
      <c r="BJ63" s="24">
        <f>+AK63/100*Silver!$D210</f>
        <v>2.2047346678800293</v>
      </c>
      <c r="BK63" s="24">
        <f>+AL63/100*Silver!$D210</f>
        <v>2.282396446556103</v>
      </c>
      <c r="BL63" s="24">
        <f>+AM63*Silver!$D210</f>
        <v>143.28377692268873</v>
      </c>
      <c r="BM63" s="24">
        <f>+AN63/100*Silver!$D210</f>
        <v>4.4094693357600585</v>
      </c>
      <c r="BN63" s="24">
        <f>+AO63*Silver!$D210</f>
        <v>0</v>
      </c>
      <c r="BO63" s="24">
        <f>+AP63*Silver!$D210</f>
        <v>0</v>
      </c>
      <c r="BP63" s="24">
        <f>+AQ63/100*Silver!$D210</f>
        <v>0.19749069087934892</v>
      </c>
      <c r="BQ63" s="24">
        <f>+AR63/100*Silver!$D210</f>
        <v>0.17991401939108687</v>
      </c>
      <c r="BR63" s="24">
        <f>+AS63/100*Silver!$D210</f>
        <v>2.4252081346680323</v>
      </c>
      <c r="BS63" s="24">
        <f>+AT63/100*Silver!$D210</f>
        <v>0.5988816179453654</v>
      </c>
      <c r="BT63" s="24">
        <f>+AU63/100*Silver!$D210</f>
        <v>3.8582856687900513</v>
      </c>
      <c r="BU63" s="24">
        <f>+AV63/100*Silver!$D210</f>
        <v>1.8189061010010241</v>
      </c>
      <c r="BV63" s="24">
        <f>+AW63*Silver!$D210</f>
        <v>0</v>
      </c>
      <c r="BW63" s="24">
        <f>+AX63*Silver!$D210</f>
        <v>1.1872008790291675</v>
      </c>
    </row>
    <row r="64" spans="1:75" ht="15">
      <c r="A64" s="12">
        <v>1845</v>
      </c>
      <c r="B64" s="12">
        <v>23</v>
      </c>
      <c r="C64" s="12">
        <v>12</v>
      </c>
      <c r="D64" s="12">
        <v>3.5</v>
      </c>
      <c r="E64" s="12">
        <v>13</v>
      </c>
      <c r="G64" s="12">
        <v>8</v>
      </c>
      <c r="H64" s="12">
        <v>6</v>
      </c>
      <c r="I64" s="12">
        <v>6</v>
      </c>
      <c r="J64" s="12">
        <v>60</v>
      </c>
      <c r="K64" s="12">
        <v>4</v>
      </c>
      <c r="L64" s="12">
        <v>4</v>
      </c>
      <c r="M64" s="12">
        <v>10</v>
      </c>
      <c r="N64" s="12">
        <v>6.14</v>
      </c>
      <c r="O64" s="12">
        <v>7</v>
      </c>
      <c r="R64" s="12">
        <v>30</v>
      </c>
      <c r="S64" s="12">
        <v>26</v>
      </c>
      <c r="T64" s="24">
        <v>5</v>
      </c>
      <c r="U64" s="12">
        <v>69</v>
      </c>
      <c r="V64" s="12">
        <v>7</v>
      </c>
      <c r="W64" s="12">
        <v>3.4</v>
      </c>
      <c r="Y64" s="24">
        <v>1.19</v>
      </c>
      <c r="AA64" s="24">
        <f>+B64/Notes!C$26</f>
        <v>0.8454481147021664</v>
      </c>
      <c r="AB64" s="24">
        <f>+C64/Notes!$C$13</f>
        <v>0.3405317971565595</v>
      </c>
      <c r="AC64" s="24">
        <f>+D64/Notes!$C$11</f>
        <v>7.607041947402738</v>
      </c>
      <c r="AD64" s="24">
        <f>+E64/Notes!$C$11</f>
        <v>28.254727233210172</v>
      </c>
      <c r="AE64" s="24">
        <f>+F64/Notes!$C$11</f>
        <v>0</v>
      </c>
      <c r="AF64" s="24">
        <f>+G64/Notes!$C$11</f>
        <v>17.38752445120626</v>
      </c>
      <c r="AG64" s="24">
        <f>+H64/Notes!$C$11</f>
        <v>13.040643338404694</v>
      </c>
      <c r="AH64" s="24">
        <f>+I64/Notes!$C$11</f>
        <v>13.040643338404694</v>
      </c>
      <c r="AI64" s="24">
        <f>+J64/Notes!C$27</f>
        <v>1.8897436024226388</v>
      </c>
      <c r="AJ64" s="24">
        <f>+K64/Notes!$C$11</f>
        <v>8.69376222560313</v>
      </c>
      <c r="AK64" s="24">
        <f>+L64/Notes!$C$11</f>
        <v>8.69376222560313</v>
      </c>
      <c r="AL64" s="24">
        <f t="shared" si="0"/>
        <v>10</v>
      </c>
      <c r="AM64" s="24">
        <f t="shared" si="1"/>
        <v>6.14</v>
      </c>
      <c r="AN64" s="24">
        <f>+O64/Notes!$C$11</f>
        <v>15.214083894805476</v>
      </c>
      <c r="AO64" s="24">
        <f>+P64/Notes!$C$22</f>
        <v>0</v>
      </c>
      <c r="AP64" s="24">
        <f>+Q64/Notes!$C$21</f>
        <v>0</v>
      </c>
      <c r="AQ64" s="24">
        <f>+R64/Notes!C$28</f>
        <v>0.9344999921969251</v>
      </c>
      <c r="AR64" s="24">
        <f>+S64/Notes!$C$13</f>
        <v>0.7378188938392123</v>
      </c>
      <c r="AS64" s="24">
        <f>+T64/Notes!$C$11</f>
        <v>10.867202782003911</v>
      </c>
      <c r="AT64" s="24">
        <f>+U64/Notes!C$29</f>
        <v>2.715752889944823</v>
      </c>
      <c r="AU64" s="24">
        <f>+V64/Notes!$C$11</f>
        <v>15.214083894805476</v>
      </c>
      <c r="AV64" s="24">
        <f>+W64/Notes!$C$11</f>
        <v>7.38969789176266</v>
      </c>
      <c r="AW64" s="24">
        <f>+X64/100/Notes!$C$11</f>
        <v>0</v>
      </c>
      <c r="AX64" s="24">
        <f>+Y64/Notes!$C$20</f>
        <v>0.04529158156924019</v>
      </c>
      <c r="AZ64" s="24">
        <f>+AA64/100*Silver!$D211</f>
        <v>0.21642859615655702</v>
      </c>
      <c r="BA64" s="24">
        <f>+AB64/100*Silver!$D211</f>
        <v>0.08717367455627582</v>
      </c>
      <c r="BB64" s="24">
        <f>+AC64/100*Silver!$D211</f>
        <v>1.9473476620861614</v>
      </c>
      <c r="BC64" s="24">
        <f>+AD64/100*Silver!$D211</f>
        <v>7.2330056020343125</v>
      </c>
      <c r="BD64" s="24">
        <f>+AE64/100*Silver!$D211</f>
        <v>0</v>
      </c>
      <c r="BE64" s="24">
        <f>+AF64/100*Silver!$D211</f>
        <v>4.4510803704826545</v>
      </c>
      <c r="BF64" s="24">
        <f>+AG64/100*Silver!$D211</f>
        <v>3.3383102778619906</v>
      </c>
      <c r="BG64" s="24">
        <f>+AH64/100*Silver!$D211</f>
        <v>3.3383102778619906</v>
      </c>
      <c r="BH64" s="24">
        <f>+AI64/100*Silver!$D211</f>
        <v>0.4837606801125185</v>
      </c>
      <c r="BI64" s="24">
        <f>+AJ64/100*Silver!$D211</f>
        <v>2.2255401852413272</v>
      </c>
      <c r="BJ64" s="24">
        <f>+AK64/100*Silver!$D211</f>
        <v>2.2255401852413272</v>
      </c>
      <c r="BK64" s="24">
        <f>+AL64/100*Silver!$D211</f>
        <v>2.5599275980738367</v>
      </c>
      <c r="BL64" s="24">
        <f>+AM64*Silver!$D211</f>
        <v>157.17955452173356</v>
      </c>
      <c r="BM64" s="24">
        <f>+AN64/100*Silver!$D211</f>
        <v>3.894695324172323</v>
      </c>
      <c r="BN64" s="24">
        <f>+AO64*Silver!$D211</f>
        <v>0</v>
      </c>
      <c r="BO64" s="24">
        <f>+AP64*Silver!$D211</f>
        <v>0</v>
      </c>
      <c r="BP64" s="24">
        <f>+AQ64/100*Silver!$D211</f>
        <v>0.23922523204246934</v>
      </c>
      <c r="BQ64" s="24">
        <f>+AR64/100*Silver!$D211</f>
        <v>0.18887629487193097</v>
      </c>
      <c r="BR64" s="24">
        <f>+AS64/100*Silver!$D211</f>
        <v>2.7819252315516585</v>
      </c>
      <c r="BS64" s="24">
        <f>+AT64/100*Silver!$D211</f>
        <v>0.695213077251853</v>
      </c>
      <c r="BT64" s="24">
        <f>+AU64/100*Silver!$D211</f>
        <v>3.894695324172323</v>
      </c>
      <c r="BU64" s="24">
        <f>+AV64/100*Silver!$D211</f>
        <v>1.8917091574551281</v>
      </c>
      <c r="BV64" s="24">
        <f>+AW64*Silver!$D211</f>
        <v>0</v>
      </c>
      <c r="BW64" s="24">
        <f>+AX64*Silver!$D211</f>
        <v>1.1594316961951028</v>
      </c>
    </row>
    <row r="65" spans="1:75" ht="15">
      <c r="A65" s="12">
        <v>1846</v>
      </c>
      <c r="B65" s="12">
        <v>22</v>
      </c>
      <c r="C65" s="12">
        <v>11</v>
      </c>
      <c r="D65" s="12">
        <v>4</v>
      </c>
      <c r="E65" s="12">
        <v>13</v>
      </c>
      <c r="G65" s="12">
        <v>8</v>
      </c>
      <c r="H65" s="12">
        <v>6</v>
      </c>
      <c r="I65" s="12">
        <v>6</v>
      </c>
      <c r="J65" s="12">
        <v>80</v>
      </c>
      <c r="K65" s="12">
        <v>4</v>
      </c>
      <c r="L65" s="12">
        <v>4</v>
      </c>
      <c r="M65" s="12">
        <v>10</v>
      </c>
      <c r="N65" s="12">
        <v>6.69</v>
      </c>
      <c r="O65" s="12">
        <v>8</v>
      </c>
      <c r="R65" s="12">
        <v>38</v>
      </c>
      <c r="S65" s="12">
        <v>28</v>
      </c>
      <c r="T65" s="24">
        <v>4.9</v>
      </c>
      <c r="U65" s="12">
        <v>71</v>
      </c>
      <c r="V65" s="12">
        <v>8</v>
      </c>
      <c r="W65" s="12">
        <v>3.4</v>
      </c>
      <c r="Y65" s="24">
        <v>1.3</v>
      </c>
      <c r="AA65" s="24">
        <f>+B65/Notes!C$26</f>
        <v>0.8086895010194635</v>
      </c>
      <c r="AB65" s="24">
        <f>+C65/Notes!$C$13</f>
        <v>0.3121541473935129</v>
      </c>
      <c r="AC65" s="24">
        <f>+D65/Notes!$C$11</f>
        <v>8.69376222560313</v>
      </c>
      <c r="AD65" s="24">
        <f>+E65/Notes!$C$11</f>
        <v>28.254727233210172</v>
      </c>
      <c r="AE65" s="24">
        <f>+F65/Notes!$C$11</f>
        <v>0</v>
      </c>
      <c r="AF65" s="24">
        <f>+G65/Notes!$C$11</f>
        <v>17.38752445120626</v>
      </c>
      <c r="AG65" s="24">
        <f>+H65/Notes!$C$11</f>
        <v>13.040643338404694</v>
      </c>
      <c r="AH65" s="24">
        <f>+I65/Notes!$C$11</f>
        <v>13.040643338404694</v>
      </c>
      <c r="AI65" s="24">
        <f>+J65/Notes!C$27</f>
        <v>2.5196581365635184</v>
      </c>
      <c r="AJ65" s="24">
        <f>+K65/Notes!$C$11</f>
        <v>8.69376222560313</v>
      </c>
      <c r="AK65" s="24">
        <f>+L65/Notes!$C$11</f>
        <v>8.69376222560313</v>
      </c>
      <c r="AL65" s="24">
        <f t="shared" si="0"/>
        <v>10</v>
      </c>
      <c r="AM65" s="24">
        <f t="shared" si="1"/>
        <v>6.69</v>
      </c>
      <c r="AN65" s="24">
        <f>+O65/Notes!$C$11</f>
        <v>17.38752445120626</v>
      </c>
      <c r="AO65" s="24">
        <f>+P65/Notes!$C$22</f>
        <v>0</v>
      </c>
      <c r="AP65" s="24">
        <f>+Q65/Notes!$C$21</f>
        <v>0</v>
      </c>
      <c r="AQ65" s="24">
        <f>+R65/Notes!C$28</f>
        <v>1.1836999901161052</v>
      </c>
      <c r="AR65" s="24">
        <f>+S65/Notes!$C$13</f>
        <v>0.7945741933653055</v>
      </c>
      <c r="AS65" s="24">
        <f>+T65/Notes!$C$11</f>
        <v>10.649858726363835</v>
      </c>
      <c r="AT65" s="24">
        <f>+U65/Notes!C$29</f>
        <v>2.7944703650156875</v>
      </c>
      <c r="AU65" s="24">
        <f>+V65/Notes!$C$11</f>
        <v>17.38752445120626</v>
      </c>
      <c r="AV65" s="24">
        <f>+W65/Notes!$C$11</f>
        <v>7.38969789176266</v>
      </c>
      <c r="AW65" s="24">
        <f>+X65/100/Notes!$C$11</f>
        <v>0</v>
      </c>
      <c r="AX65" s="24">
        <f>+Y65/Notes!$C$20</f>
        <v>0.04947819835295147</v>
      </c>
      <c r="AZ65" s="24">
        <f>+AA65/100*Silver!$D212</f>
        <v>0.20604645334377392</v>
      </c>
      <c r="BA65" s="24">
        <f>+AB65/100*Silver!$D212</f>
        <v>0.07953393099069672</v>
      </c>
      <c r="BB65" s="24">
        <f>+AC65/100*Silver!$D212</f>
        <v>2.2150885729830763</v>
      </c>
      <c r="BC65" s="24">
        <f>+AD65/100*Silver!$D212</f>
        <v>7.199037862194997</v>
      </c>
      <c r="BD65" s="24">
        <f>+AE65/100*Silver!$D212</f>
        <v>0</v>
      </c>
      <c r="BE65" s="24">
        <f>+AF65/100*Silver!$D212</f>
        <v>4.4301771459661525</v>
      </c>
      <c r="BF65" s="24">
        <f>+AG65/100*Silver!$D212</f>
        <v>3.322632859474614</v>
      </c>
      <c r="BG65" s="24">
        <f>+AH65/100*Silver!$D212</f>
        <v>3.322632859474614</v>
      </c>
      <c r="BH65" s="24">
        <f>+AI65/100*Silver!$D212</f>
        <v>0.6419851154531064</v>
      </c>
      <c r="BI65" s="24">
        <f>+AJ65/100*Silver!$D212</f>
        <v>2.2150885729830763</v>
      </c>
      <c r="BJ65" s="24">
        <f>+AK65/100*Silver!$D212</f>
        <v>2.2150885729830763</v>
      </c>
      <c r="BK65" s="24">
        <f>+AL65/100*Silver!$D212</f>
        <v>2.5479056310737835</v>
      </c>
      <c r="BL65" s="24">
        <f>+AM65*Silver!$D212</f>
        <v>170.4548867188361</v>
      </c>
      <c r="BM65" s="24">
        <f>+AN65/100*Silver!$D212</f>
        <v>4.4301771459661525</v>
      </c>
      <c r="BN65" s="24">
        <f>+AO65*Silver!$D212</f>
        <v>0</v>
      </c>
      <c r="BO65" s="24">
        <f>+AP65*Silver!$D212</f>
        <v>0</v>
      </c>
      <c r="BP65" s="24">
        <f>+AQ65/100*Silver!$D212</f>
        <v>0.30159558703188055</v>
      </c>
      <c r="BQ65" s="24">
        <f>+AR65/100*Silver!$D212</f>
        <v>0.2024500061581371</v>
      </c>
      <c r="BR65" s="24">
        <f>+AS65/100*Silver!$D212</f>
        <v>2.7134835019042685</v>
      </c>
      <c r="BS65" s="24">
        <f>+AT65/100*Silver!$D212</f>
        <v>0.712004677889228</v>
      </c>
      <c r="BT65" s="24">
        <f>+AU65/100*Silver!$D212</f>
        <v>4.4301771459661525</v>
      </c>
      <c r="BU65" s="24">
        <f>+AV65/100*Silver!$D212</f>
        <v>1.8828252870356146</v>
      </c>
      <c r="BV65" s="24">
        <f>+AW65*Silver!$D212</f>
        <v>0</v>
      </c>
      <c r="BW65" s="24">
        <f>+AX65*Silver!$D212</f>
        <v>1.2606578019887063</v>
      </c>
    </row>
    <row r="66" spans="1:75" ht="15">
      <c r="A66" s="12">
        <v>1847</v>
      </c>
      <c r="B66" s="12">
        <v>19</v>
      </c>
      <c r="C66" s="12">
        <v>12</v>
      </c>
      <c r="D66" s="12">
        <v>4.4</v>
      </c>
      <c r="E66" s="12">
        <v>15</v>
      </c>
      <c r="G66" s="12">
        <v>8</v>
      </c>
      <c r="H66" s="12">
        <v>6</v>
      </c>
      <c r="I66" s="12">
        <v>7</v>
      </c>
      <c r="J66" s="12">
        <v>73</v>
      </c>
      <c r="K66" s="12">
        <v>5</v>
      </c>
      <c r="L66" s="12">
        <v>4</v>
      </c>
      <c r="M66" s="12">
        <v>11</v>
      </c>
      <c r="N66" s="12">
        <v>6.38</v>
      </c>
      <c r="O66" s="12">
        <v>8</v>
      </c>
      <c r="R66" s="12">
        <v>35</v>
      </c>
      <c r="S66" s="12">
        <v>28</v>
      </c>
      <c r="T66" s="24">
        <v>5.3</v>
      </c>
      <c r="U66" s="12">
        <v>77</v>
      </c>
      <c r="V66" s="12">
        <v>8</v>
      </c>
      <c r="W66" s="12">
        <v>3.4</v>
      </c>
      <c r="Y66" s="24">
        <v>1.29</v>
      </c>
      <c r="AA66" s="24">
        <f>+B66/Notes!C$26</f>
        <v>0.6984136599713548</v>
      </c>
      <c r="AB66" s="24">
        <f>+C66/Notes!$C$13</f>
        <v>0.3405317971565595</v>
      </c>
      <c r="AC66" s="24">
        <f>+D66/Notes!$C$11</f>
        <v>9.563138448163443</v>
      </c>
      <c r="AD66" s="24">
        <f>+E66/Notes!$C$11</f>
        <v>32.60160834601174</v>
      </c>
      <c r="AE66" s="24">
        <f>+F66/Notes!$C$11</f>
        <v>0</v>
      </c>
      <c r="AF66" s="24">
        <f>+G66/Notes!$C$11</f>
        <v>17.38752445120626</v>
      </c>
      <c r="AG66" s="24">
        <f>+H66/Notes!$C$11</f>
        <v>13.040643338404694</v>
      </c>
      <c r="AH66" s="24">
        <f>+I66/Notes!$C$11</f>
        <v>15.214083894805476</v>
      </c>
      <c r="AI66" s="24">
        <f>+J66/Notes!C$27</f>
        <v>2.2991880496142105</v>
      </c>
      <c r="AJ66" s="24">
        <f>+K66/Notes!$C$11</f>
        <v>10.867202782003911</v>
      </c>
      <c r="AK66" s="24">
        <f>+L66/Notes!$C$11</f>
        <v>8.69376222560313</v>
      </c>
      <c r="AL66" s="24">
        <f t="shared" si="0"/>
        <v>11</v>
      </c>
      <c r="AM66" s="24">
        <f t="shared" si="1"/>
        <v>6.38</v>
      </c>
      <c r="AN66" s="24">
        <f>+O66/Notes!$C$11</f>
        <v>17.38752445120626</v>
      </c>
      <c r="AO66" s="24">
        <f>+P66/Notes!$C$22</f>
        <v>0</v>
      </c>
      <c r="AP66" s="24">
        <f>+Q66/Notes!$C$21</f>
        <v>0</v>
      </c>
      <c r="AQ66" s="24">
        <f>+R66/Notes!C$28</f>
        <v>1.0902499908964127</v>
      </c>
      <c r="AR66" s="24">
        <f>+S66/Notes!$C$13</f>
        <v>0.7945741933653055</v>
      </c>
      <c r="AS66" s="24">
        <f>+T66/Notes!$C$11</f>
        <v>11.519234948924145</v>
      </c>
      <c r="AT66" s="24">
        <f>+U66/Notes!C$29</f>
        <v>3.0306227902282807</v>
      </c>
      <c r="AU66" s="24">
        <f>+V66/Notes!$C$11</f>
        <v>17.38752445120626</v>
      </c>
      <c r="AV66" s="24">
        <f>+W66/Notes!$C$11</f>
        <v>7.38969789176266</v>
      </c>
      <c r="AW66" s="24">
        <f>+X66/100/Notes!$C$11</f>
        <v>0</v>
      </c>
      <c r="AX66" s="24">
        <f>+Y66/Notes!$C$20</f>
        <v>0.049097596827159536</v>
      </c>
      <c r="AZ66" s="24">
        <f>+AA66/100*Silver!$D213</f>
        <v>0.17711742841609587</v>
      </c>
      <c r="BA66" s="24">
        <f>+AB66/100*Silver!$D213</f>
        <v>0.08635872930772169</v>
      </c>
      <c r="BB66" s="24">
        <f>+AC66/100*Silver!$D213</f>
        <v>2.4252081346680323</v>
      </c>
      <c r="BC66" s="24">
        <f>+AD66/100*Silver!$D213</f>
        <v>8.267755004550109</v>
      </c>
      <c r="BD66" s="24">
        <f>+AE66/100*Silver!$D213</f>
        <v>0</v>
      </c>
      <c r="BE66" s="24">
        <f>+AF66/100*Silver!$D213</f>
        <v>4.4094693357600585</v>
      </c>
      <c r="BF66" s="24">
        <f>+AG66/100*Silver!$D213</f>
        <v>3.307102001820044</v>
      </c>
      <c r="BG66" s="24">
        <f>+AH66/100*Silver!$D213</f>
        <v>3.8582856687900513</v>
      </c>
      <c r="BH66" s="24">
        <f>+AI66/100*Silver!$D213</f>
        <v>0.5830731816004147</v>
      </c>
      <c r="BI66" s="24">
        <f>+AJ66/100*Silver!$D213</f>
        <v>2.7559183348500365</v>
      </c>
      <c r="BJ66" s="24">
        <f>+AK66/100*Silver!$D213</f>
        <v>2.2047346678800293</v>
      </c>
      <c r="BK66" s="24">
        <f>+AL66/100*Silver!$D213</f>
        <v>2.7895956569019043</v>
      </c>
      <c r="BL66" s="24">
        <f>+AM66*Silver!$D213</f>
        <v>161.79654810031045</v>
      </c>
      <c r="BM66" s="24">
        <f>+AN66/100*Silver!$D213</f>
        <v>4.4094693357600585</v>
      </c>
      <c r="BN66" s="24">
        <f>+AO66*Silver!$D213</f>
        <v>0</v>
      </c>
      <c r="BO66" s="24">
        <f>+AP66*Silver!$D213</f>
        <v>0</v>
      </c>
      <c r="BP66" s="24">
        <f>+AQ66/100*Silver!$D213</f>
        <v>0.2764869672310885</v>
      </c>
      <c r="BQ66" s="24">
        <f>+AR66/100*Silver!$D213</f>
        <v>0.20150370171801726</v>
      </c>
      <c r="BR66" s="24">
        <f>+AS66/100*Silver!$D213</f>
        <v>2.9212734349410385</v>
      </c>
      <c r="BS66" s="24">
        <f>+AT66/100*Silver!$D213</f>
        <v>0.7685647430298858</v>
      </c>
      <c r="BT66" s="24">
        <f>+AU66/100*Silver!$D213</f>
        <v>4.4094693357600585</v>
      </c>
      <c r="BU66" s="24">
        <f>+AV66/100*Silver!$D213</f>
        <v>1.8740244676980249</v>
      </c>
      <c r="BV66" s="24">
        <f>+AW66*Silver!$D213</f>
        <v>0</v>
      </c>
      <c r="BW66" s="24">
        <f>+AX66*Silver!$D213</f>
        <v>1.2451131170305905</v>
      </c>
    </row>
    <row r="67" spans="1:75" ht="15">
      <c r="A67" s="12">
        <v>1848</v>
      </c>
      <c r="B67" s="12">
        <v>26</v>
      </c>
      <c r="C67" s="12">
        <v>14</v>
      </c>
      <c r="D67" s="12">
        <v>4.4</v>
      </c>
      <c r="E67" s="12">
        <v>16</v>
      </c>
      <c r="G67" s="12">
        <v>8</v>
      </c>
      <c r="H67" s="12">
        <v>6</v>
      </c>
      <c r="I67" s="12">
        <v>7</v>
      </c>
      <c r="J67" s="12">
        <v>74</v>
      </c>
      <c r="K67" s="12">
        <v>5</v>
      </c>
      <c r="L67" s="12">
        <v>4</v>
      </c>
      <c r="M67" s="12">
        <v>11</v>
      </c>
      <c r="N67" s="12">
        <v>6.14</v>
      </c>
      <c r="O67" s="12">
        <v>8</v>
      </c>
      <c r="R67" s="12">
        <v>39</v>
      </c>
      <c r="S67" s="12">
        <v>33</v>
      </c>
      <c r="T67" s="24">
        <v>5.5</v>
      </c>
      <c r="U67" s="12">
        <v>87</v>
      </c>
      <c r="V67" s="12">
        <v>8</v>
      </c>
      <c r="W67" s="12">
        <v>3.8</v>
      </c>
      <c r="Y67" s="24">
        <v>1.38</v>
      </c>
      <c r="AA67" s="24">
        <f>+B67/Notes!C$26</f>
        <v>0.955723955750275</v>
      </c>
      <c r="AB67" s="24">
        <f>+C67/Notes!$C$13</f>
        <v>0.3972870966826528</v>
      </c>
      <c r="AC67" s="24">
        <f>+D67/Notes!$C$11</f>
        <v>9.563138448163443</v>
      </c>
      <c r="AD67" s="24">
        <f>+E67/Notes!$C$11</f>
        <v>34.77504890241252</v>
      </c>
      <c r="AE67" s="24">
        <f>+F67/Notes!$C$11</f>
        <v>0</v>
      </c>
      <c r="AF67" s="24">
        <f>+G67/Notes!$C$11</f>
        <v>17.38752445120626</v>
      </c>
      <c r="AG67" s="24">
        <f>+H67/Notes!$C$11</f>
        <v>13.040643338404694</v>
      </c>
      <c r="AH67" s="24">
        <f>+I67/Notes!$C$11</f>
        <v>15.214083894805476</v>
      </c>
      <c r="AI67" s="24">
        <f>+J67/Notes!C$27</f>
        <v>2.3306837763212545</v>
      </c>
      <c r="AJ67" s="24">
        <f>+K67/Notes!$C$11</f>
        <v>10.867202782003911</v>
      </c>
      <c r="AK67" s="24">
        <f>+L67/Notes!$C$11</f>
        <v>8.69376222560313</v>
      </c>
      <c r="AL67" s="24">
        <f t="shared" si="0"/>
        <v>11</v>
      </c>
      <c r="AM67" s="24">
        <f t="shared" si="1"/>
        <v>6.14</v>
      </c>
      <c r="AN67" s="24">
        <f>+O67/Notes!$C$11</f>
        <v>17.38752445120626</v>
      </c>
      <c r="AO67" s="24">
        <f>+P67/Notes!$C$22</f>
        <v>0</v>
      </c>
      <c r="AP67" s="24">
        <f>+Q67/Notes!$C$21</f>
        <v>0</v>
      </c>
      <c r="AQ67" s="24">
        <f>+R67/Notes!C$28</f>
        <v>1.2148499898560028</v>
      </c>
      <c r="AR67" s="24">
        <f>+S67/Notes!$C$13</f>
        <v>0.9364624421805386</v>
      </c>
      <c r="AS67" s="24">
        <f>+T67/Notes!$C$11</f>
        <v>11.953923060204303</v>
      </c>
      <c r="AT67" s="24">
        <f>+U67/Notes!C$29</f>
        <v>3.4242101655826027</v>
      </c>
      <c r="AU67" s="24">
        <f>+V67/Notes!$C$11</f>
        <v>17.38752445120626</v>
      </c>
      <c r="AV67" s="24">
        <f>+W67/Notes!$C$11</f>
        <v>8.259074114322972</v>
      </c>
      <c r="AW67" s="24">
        <f>+X67/100/Notes!$C$11</f>
        <v>0</v>
      </c>
      <c r="AX67" s="24">
        <f>+Y67/Notes!$C$20</f>
        <v>0.05252301055928694</v>
      </c>
      <c r="AZ67" s="24">
        <f>+AA67/100*Silver!$D214</f>
        <v>0.24237121783255228</v>
      </c>
      <c r="BA67" s="24">
        <f>+AB67/100*Silver!$D214</f>
        <v>0.10075185085900863</v>
      </c>
      <c r="BB67" s="24">
        <f>+AC67/100*Silver!$D214</f>
        <v>2.4252081346680323</v>
      </c>
      <c r="BC67" s="24">
        <f>+AD67/100*Silver!$D214</f>
        <v>8.818938671520117</v>
      </c>
      <c r="BD67" s="24">
        <f>+AE67/100*Silver!$D214</f>
        <v>0</v>
      </c>
      <c r="BE67" s="24">
        <f>+AF67/100*Silver!$D214</f>
        <v>4.4094693357600585</v>
      </c>
      <c r="BF67" s="24">
        <f>+AG67/100*Silver!$D214</f>
        <v>3.307102001820044</v>
      </c>
      <c r="BG67" s="24">
        <f>+AH67/100*Silver!$D214</f>
        <v>3.8582856687900513</v>
      </c>
      <c r="BH67" s="24">
        <f>+AI67/100*Silver!$D214</f>
        <v>0.5910604854579546</v>
      </c>
      <c r="BI67" s="24">
        <f>+AJ67/100*Silver!$D214</f>
        <v>2.7559183348500365</v>
      </c>
      <c r="BJ67" s="24">
        <f>+AK67/100*Silver!$D214</f>
        <v>2.2047346678800293</v>
      </c>
      <c r="BK67" s="24">
        <f>+AL67/100*Silver!$D214</f>
        <v>2.7895956569019043</v>
      </c>
      <c r="BL67" s="24">
        <f>+AM67*Silver!$D214</f>
        <v>155.7101575761608</v>
      </c>
      <c r="BM67" s="24">
        <f>+AN67/100*Silver!$D214</f>
        <v>4.4094693357600585</v>
      </c>
      <c r="BN67" s="24">
        <f>+AO67*Silver!$D214</f>
        <v>0</v>
      </c>
      <c r="BO67" s="24">
        <f>+AP67*Silver!$D214</f>
        <v>0</v>
      </c>
      <c r="BP67" s="24">
        <f>+AQ67/100*Silver!$D214</f>
        <v>0.30808547777178436</v>
      </c>
      <c r="BQ67" s="24">
        <f>+AR67/100*Silver!$D214</f>
        <v>0.23748650559623463</v>
      </c>
      <c r="BR67" s="24">
        <f>+AS67/100*Silver!$D214</f>
        <v>3.0315101683350405</v>
      </c>
      <c r="BS67" s="24">
        <f>+AT67/100*Silver!$D214</f>
        <v>0.8683783460207799</v>
      </c>
      <c r="BT67" s="24">
        <f>+AU67/100*Silver!$D214</f>
        <v>4.4094693357600585</v>
      </c>
      <c r="BU67" s="24">
        <f>+AV67/100*Silver!$D214</f>
        <v>2.0944979344860277</v>
      </c>
      <c r="BV67" s="24">
        <f>+AW67*Silver!$D214</f>
        <v>0</v>
      </c>
      <c r="BW67" s="24">
        <f>+AX67*Silver!$D214</f>
        <v>1.3319814740327245</v>
      </c>
    </row>
    <row r="68" spans="1:75" ht="15">
      <c r="A68" s="12">
        <v>1849</v>
      </c>
      <c r="B68" s="12">
        <v>20</v>
      </c>
      <c r="C68" s="12">
        <v>13</v>
      </c>
      <c r="D68" s="12">
        <v>4.2</v>
      </c>
      <c r="E68" s="12">
        <v>15</v>
      </c>
      <c r="G68" s="12">
        <v>8</v>
      </c>
      <c r="H68" s="12">
        <v>5</v>
      </c>
      <c r="I68" s="12">
        <v>7</v>
      </c>
      <c r="J68" s="12">
        <v>68</v>
      </c>
      <c r="K68" s="12">
        <v>4</v>
      </c>
      <c r="L68" s="12">
        <v>5</v>
      </c>
      <c r="M68" s="12">
        <v>12</v>
      </c>
      <c r="N68" s="12">
        <v>6.23</v>
      </c>
      <c r="O68" s="12">
        <v>7</v>
      </c>
      <c r="R68" s="12">
        <v>33</v>
      </c>
      <c r="S68" s="12">
        <v>32</v>
      </c>
      <c r="T68" s="24">
        <v>5.4</v>
      </c>
      <c r="U68" s="12">
        <v>78</v>
      </c>
      <c r="V68" s="12">
        <v>8</v>
      </c>
      <c r="W68" s="12">
        <v>3.9</v>
      </c>
      <c r="Y68" s="24">
        <v>1.48</v>
      </c>
      <c r="AA68" s="24">
        <f>+B68/Notes!C$26</f>
        <v>0.7351722736540577</v>
      </c>
      <c r="AB68" s="24">
        <f>+C68/Notes!$C$13</f>
        <v>0.36890944691960614</v>
      </c>
      <c r="AC68" s="24">
        <f>+D68/Notes!$C$11</f>
        <v>9.128450336883287</v>
      </c>
      <c r="AD68" s="24">
        <f>+E68/Notes!$C$11</f>
        <v>32.60160834601174</v>
      </c>
      <c r="AE68" s="24">
        <f>+F68/Notes!$C$11</f>
        <v>0</v>
      </c>
      <c r="AF68" s="24">
        <f>+G68/Notes!$C$11</f>
        <v>17.38752445120626</v>
      </c>
      <c r="AG68" s="24">
        <f>+H68/Notes!$C$11</f>
        <v>10.867202782003911</v>
      </c>
      <c r="AH68" s="24">
        <f>+I68/Notes!$C$11</f>
        <v>15.214083894805476</v>
      </c>
      <c r="AI68" s="24">
        <f>+J68/Notes!C$27</f>
        <v>2.141709416078991</v>
      </c>
      <c r="AJ68" s="24">
        <f>+K68/Notes!$C$11</f>
        <v>8.69376222560313</v>
      </c>
      <c r="AK68" s="24">
        <f>+L68/Notes!$C$11</f>
        <v>10.867202782003911</v>
      </c>
      <c r="AL68" s="24">
        <f t="shared" si="0"/>
        <v>12</v>
      </c>
      <c r="AM68" s="24">
        <f t="shared" si="1"/>
        <v>6.23</v>
      </c>
      <c r="AN68" s="24">
        <f>+O68/Notes!$C$11</f>
        <v>15.214083894805476</v>
      </c>
      <c r="AO68" s="24">
        <f>+P68/Notes!$C$22</f>
        <v>0</v>
      </c>
      <c r="AP68" s="24">
        <f>+Q68/Notes!$C$21</f>
        <v>0</v>
      </c>
      <c r="AQ68" s="24">
        <f>+R68/Notes!C$28</f>
        <v>1.0279499914166177</v>
      </c>
      <c r="AR68" s="24">
        <f>+S68/Notes!$C$13</f>
        <v>0.9080847924174921</v>
      </c>
      <c r="AS68" s="24">
        <f>+T68/Notes!$C$11</f>
        <v>11.736579004564225</v>
      </c>
      <c r="AT68" s="24">
        <f>+U68/Notes!C$29</f>
        <v>3.0699815277637126</v>
      </c>
      <c r="AU68" s="24">
        <f>+V68/Notes!$C$11</f>
        <v>17.38752445120626</v>
      </c>
      <c r="AV68" s="24">
        <f>+W68/Notes!$C$11</f>
        <v>8.47641816996305</v>
      </c>
      <c r="AW68" s="24">
        <f>+X68/100/Notes!$C$11</f>
        <v>0</v>
      </c>
      <c r="AX68" s="24">
        <f>+Y68/Notes!$C$20</f>
        <v>0.05632902581720628</v>
      </c>
      <c r="AZ68" s="24">
        <f>+AA68/100*Silver!$D215</f>
        <v>0.18557198618579332</v>
      </c>
      <c r="BA68" s="24">
        <f>+AB68/100*Silver!$D215</f>
        <v>0.0931200226680311</v>
      </c>
      <c r="BB68" s="24">
        <f>+AC68/100*Silver!$D215</f>
        <v>2.304200961489098</v>
      </c>
      <c r="BC68" s="24">
        <f>+AD68/100*Silver!$D215</f>
        <v>8.229289148175349</v>
      </c>
      <c r="BD68" s="24">
        <f>+AE68/100*Silver!$D215</f>
        <v>0</v>
      </c>
      <c r="BE68" s="24">
        <f>+AF68/100*Silver!$D215</f>
        <v>4.388954212360186</v>
      </c>
      <c r="BF68" s="24">
        <f>+AG68/100*Silver!$D215</f>
        <v>2.743096382725116</v>
      </c>
      <c r="BG68" s="24">
        <f>+AH68/100*Silver!$D215</f>
        <v>3.840334935815163</v>
      </c>
      <c r="BH68" s="24">
        <f>+AI68/100*Silver!$D215</f>
        <v>0.5406097106997452</v>
      </c>
      <c r="BI68" s="24">
        <f>+AJ68/100*Silver!$D215</f>
        <v>2.194477106180093</v>
      </c>
      <c r="BJ68" s="24">
        <f>+AK68/100*Silver!$D215</f>
        <v>2.743096382725116</v>
      </c>
      <c r="BK68" s="24">
        <f>+AL68/100*Silver!$D215</f>
        <v>3.0290367496603823</v>
      </c>
      <c r="BL68" s="24">
        <f>+AM68*Silver!$D215</f>
        <v>157.25749125320152</v>
      </c>
      <c r="BM68" s="24">
        <f>+AN68/100*Silver!$D215</f>
        <v>3.840334935815163</v>
      </c>
      <c r="BN68" s="24">
        <f>+AO68*Silver!$D215</f>
        <v>0</v>
      </c>
      <c r="BO68" s="24">
        <f>+AP68*Silver!$D215</f>
        <v>0</v>
      </c>
      <c r="BP68" s="24">
        <f>+AQ68/100*Silver!$D215</f>
        <v>0.25947485840116746</v>
      </c>
      <c r="BQ68" s="24">
        <f>+AR68/100*Silver!$D215</f>
        <v>0.22921851733669193</v>
      </c>
      <c r="BR68" s="24">
        <f>+AS68/100*Silver!$D215</f>
        <v>2.9625440933431255</v>
      </c>
      <c r="BS68" s="24">
        <f>+AT68/100*Silver!$D215</f>
        <v>0.7749239056979009</v>
      </c>
      <c r="BT68" s="24">
        <f>+AU68/100*Silver!$D215</f>
        <v>4.388954212360186</v>
      </c>
      <c r="BU68" s="24">
        <f>+AV68/100*Silver!$D215</f>
        <v>2.1396151785255904</v>
      </c>
      <c r="BV68" s="24">
        <f>+AW68*Silver!$D215</f>
        <v>0</v>
      </c>
      <c r="BW68" s="24">
        <f>+AX68*Silver!$D215</f>
        <v>1.421855743940719</v>
      </c>
    </row>
    <row r="69" spans="1:75" ht="15">
      <c r="A69" s="12">
        <v>1850</v>
      </c>
      <c r="B69" s="12">
        <v>24</v>
      </c>
      <c r="C69" s="12">
        <v>14</v>
      </c>
      <c r="D69" s="12">
        <v>4.4</v>
      </c>
      <c r="E69" s="12">
        <v>15</v>
      </c>
      <c r="G69" s="12">
        <v>9</v>
      </c>
      <c r="H69" s="12">
        <v>6</v>
      </c>
      <c r="I69" s="12">
        <v>7</v>
      </c>
      <c r="J69" s="12">
        <v>70</v>
      </c>
      <c r="K69" s="12">
        <v>4</v>
      </c>
      <c r="L69" s="12">
        <v>7</v>
      </c>
      <c r="M69" s="12">
        <v>11</v>
      </c>
      <c r="N69" s="12">
        <v>7.31</v>
      </c>
      <c r="O69" s="12">
        <v>8</v>
      </c>
      <c r="R69" s="12">
        <v>36</v>
      </c>
      <c r="S69" s="12">
        <v>30</v>
      </c>
      <c r="T69" s="24">
        <v>5.5</v>
      </c>
      <c r="U69" s="12">
        <v>76</v>
      </c>
      <c r="V69" s="12">
        <v>8</v>
      </c>
      <c r="W69" s="12">
        <v>3.6</v>
      </c>
      <c r="Y69" s="24">
        <v>1.31</v>
      </c>
      <c r="AA69" s="24">
        <f>+B69/Notes!C$26</f>
        <v>0.8822067283848692</v>
      </c>
      <c r="AB69" s="24">
        <f>+C69/Notes!$C$13</f>
        <v>0.3972870966826528</v>
      </c>
      <c r="AC69" s="24">
        <f>+D69/Notes!$C$11</f>
        <v>9.563138448163443</v>
      </c>
      <c r="AD69" s="24">
        <f>+E69/Notes!$C$11</f>
        <v>32.60160834601174</v>
      </c>
      <c r="AE69" s="24">
        <f>+F69/Notes!$C$11</f>
        <v>0</v>
      </c>
      <c r="AF69" s="24">
        <f>+G69/Notes!$C$11</f>
        <v>19.56096500760704</v>
      </c>
      <c r="AG69" s="24">
        <f>+H69/Notes!$C$11</f>
        <v>13.040643338404694</v>
      </c>
      <c r="AH69" s="24">
        <f>+I69/Notes!$C$11</f>
        <v>15.214083894805476</v>
      </c>
      <c r="AI69" s="24">
        <f>+J69/Notes!C$27</f>
        <v>2.2047008694930788</v>
      </c>
      <c r="AJ69" s="24">
        <f>+K69/Notes!$C$11</f>
        <v>8.69376222560313</v>
      </c>
      <c r="AK69" s="24">
        <f>+L69/Notes!$C$11</f>
        <v>15.214083894805476</v>
      </c>
      <c r="AL69" s="24">
        <f t="shared" si="0"/>
        <v>11</v>
      </c>
      <c r="AM69" s="24">
        <f t="shared" si="1"/>
        <v>7.31</v>
      </c>
      <c r="AN69" s="24">
        <f>+O69/Notes!$C$11</f>
        <v>17.38752445120626</v>
      </c>
      <c r="AO69" s="24">
        <f>+P69/Notes!$C$22</f>
        <v>0</v>
      </c>
      <c r="AP69" s="24">
        <f>+Q69/Notes!$C$21</f>
        <v>0</v>
      </c>
      <c r="AQ69" s="24">
        <f>+R69/Notes!C$28</f>
        <v>1.1213999906363101</v>
      </c>
      <c r="AR69" s="24">
        <f>+S69/Notes!$C$13</f>
        <v>0.8513294928913988</v>
      </c>
      <c r="AS69" s="24">
        <f>+T69/Notes!$C$11</f>
        <v>11.953923060204303</v>
      </c>
      <c r="AT69" s="24">
        <f>+U69/Notes!C$29</f>
        <v>2.9912640526928485</v>
      </c>
      <c r="AU69" s="24">
        <f>+V69/Notes!$C$11</f>
        <v>17.38752445120626</v>
      </c>
      <c r="AV69" s="24">
        <f>+W69/Notes!$C$11</f>
        <v>7.824386003042817</v>
      </c>
      <c r="AW69" s="24">
        <f>+X69/100/Notes!$C$11</f>
        <v>0</v>
      </c>
      <c r="AX69" s="24">
        <f>+Y69/Notes!$C$20</f>
        <v>0.0498587998787434</v>
      </c>
      <c r="AZ69" s="24">
        <f>+AA69/100*Silver!$D216</f>
        <v>0.2216551295489238</v>
      </c>
      <c r="BA69" s="24">
        <f>+AB69/100*Silver!$D216</f>
        <v>0.09981869334019869</v>
      </c>
      <c r="BB69" s="24">
        <f>+AC69/100*Silver!$D216</f>
        <v>2.4027460043324664</v>
      </c>
      <c r="BC69" s="24">
        <f>+AD69/100*Silver!$D216</f>
        <v>8.191179560224317</v>
      </c>
      <c r="BD69" s="24">
        <f>+AE69/100*Silver!$D216</f>
        <v>0</v>
      </c>
      <c r="BE69" s="24">
        <f>+AF69/100*Silver!$D216</f>
        <v>4.9147077361345906</v>
      </c>
      <c r="BF69" s="24">
        <f>+AG69/100*Silver!$D216</f>
        <v>3.276471824089727</v>
      </c>
      <c r="BG69" s="24">
        <f>+AH69/100*Silver!$D216</f>
        <v>3.822550461438015</v>
      </c>
      <c r="BH69" s="24">
        <f>+AI69/100*Silver!$D216</f>
        <v>0.5539328154284056</v>
      </c>
      <c r="BI69" s="24">
        <f>+AJ69/100*Silver!$D216</f>
        <v>2.1843145493931515</v>
      </c>
      <c r="BJ69" s="24">
        <f>+AK69/100*Silver!$D216</f>
        <v>3.822550461438015</v>
      </c>
      <c r="BK69" s="24">
        <f>+AL69/100*Silver!$D216</f>
        <v>2.7637585914834197</v>
      </c>
      <c r="BL69" s="24">
        <f>+AM69*Silver!$D216</f>
        <v>183.66432094312543</v>
      </c>
      <c r="BM69" s="24">
        <f>+AN69/100*Silver!$D216</f>
        <v>4.368629098786303</v>
      </c>
      <c r="BN69" s="24">
        <f>+AO69*Silver!$D216</f>
        <v>0</v>
      </c>
      <c r="BO69" s="24">
        <f>+AP69*Silver!$D216</f>
        <v>0</v>
      </c>
      <c r="BP69" s="24">
        <f>+AQ69/100*Silver!$D216</f>
        <v>0.28175262351004804</v>
      </c>
      <c r="BQ69" s="24">
        <f>+AR69/100*Silver!$D216</f>
        <v>0.2138972000147115</v>
      </c>
      <c r="BR69" s="24">
        <f>+AS69/100*Silver!$D216</f>
        <v>3.0034325054155833</v>
      </c>
      <c r="BS69" s="24">
        <f>+AT69/100*Silver!$D216</f>
        <v>0.7515574295477612</v>
      </c>
      <c r="BT69" s="24">
        <f>+AU69/100*Silver!$D216</f>
        <v>4.368629098786303</v>
      </c>
      <c r="BU69" s="24">
        <f>+AV69/100*Silver!$D216</f>
        <v>1.9658830944538364</v>
      </c>
      <c r="BV69" s="24">
        <f>+AW69*Silver!$D216</f>
        <v>0</v>
      </c>
      <c r="BW69" s="24">
        <f>+AX69*Silver!$D216</f>
        <v>1.2527062411448142</v>
      </c>
    </row>
    <row r="70" spans="1:75" ht="15">
      <c r="A70" s="12">
        <v>1851</v>
      </c>
      <c r="B70" s="12">
        <v>27</v>
      </c>
      <c r="C70" s="12">
        <v>16</v>
      </c>
      <c r="D70" s="12">
        <v>4.4</v>
      </c>
      <c r="E70" s="12">
        <v>14</v>
      </c>
      <c r="G70" s="12">
        <v>9</v>
      </c>
      <c r="H70" s="12">
        <v>6</v>
      </c>
      <c r="I70" s="12">
        <v>8</v>
      </c>
      <c r="J70" s="12">
        <v>66</v>
      </c>
      <c r="K70" s="12">
        <v>5</v>
      </c>
      <c r="L70" s="12">
        <v>5</v>
      </c>
      <c r="M70" s="12">
        <v>12</v>
      </c>
      <c r="N70" s="12">
        <v>5.69</v>
      </c>
      <c r="O70" s="12">
        <v>9</v>
      </c>
      <c r="R70" s="12">
        <v>35</v>
      </c>
      <c r="S70" s="12">
        <v>37</v>
      </c>
      <c r="T70" s="24">
        <v>5.9</v>
      </c>
      <c r="U70" s="12">
        <v>65</v>
      </c>
      <c r="V70" s="12">
        <v>9</v>
      </c>
      <c r="W70" s="12">
        <v>3.9</v>
      </c>
      <c r="Y70" s="24">
        <v>1.14</v>
      </c>
      <c r="AA70" s="24">
        <f>+B70/Notes!C$26</f>
        <v>0.9924825694329779</v>
      </c>
      <c r="AB70" s="24">
        <f>+C70/Notes!$C$13</f>
        <v>0.45404239620874604</v>
      </c>
      <c r="AC70" s="24">
        <f>+D70/Notes!$C$11</f>
        <v>9.563138448163443</v>
      </c>
      <c r="AD70" s="24">
        <f>+E70/Notes!$C$11</f>
        <v>30.428167789610953</v>
      </c>
      <c r="AE70" s="24">
        <f>+F70/Notes!$C$11</f>
        <v>0</v>
      </c>
      <c r="AF70" s="24">
        <f>+G70/Notes!$C$11</f>
        <v>19.56096500760704</v>
      </c>
      <c r="AG70" s="24">
        <f>+H70/Notes!$C$11</f>
        <v>13.040643338404694</v>
      </c>
      <c r="AH70" s="24">
        <f>+I70/Notes!$C$11</f>
        <v>17.38752445120626</v>
      </c>
      <c r="AI70" s="24">
        <f>+J70/Notes!C$27</f>
        <v>2.0787179626649026</v>
      </c>
      <c r="AJ70" s="24">
        <f>+K70/Notes!$C$11</f>
        <v>10.867202782003911</v>
      </c>
      <c r="AK70" s="24">
        <f>+L70/Notes!$C$11</f>
        <v>10.867202782003911</v>
      </c>
      <c r="AL70" s="24">
        <f t="shared" si="0"/>
        <v>12</v>
      </c>
      <c r="AM70" s="24">
        <f t="shared" si="1"/>
        <v>5.69</v>
      </c>
      <c r="AN70" s="24">
        <f>+O70/Notes!$C$11</f>
        <v>19.56096500760704</v>
      </c>
      <c r="AO70" s="24">
        <f>+P70/Notes!$C$22</f>
        <v>0</v>
      </c>
      <c r="AP70" s="24">
        <f>+Q70/Notes!$C$21</f>
        <v>0</v>
      </c>
      <c r="AQ70" s="24">
        <f>+R70/Notes!C$28</f>
        <v>1.0902499908964127</v>
      </c>
      <c r="AR70" s="24">
        <f>+S70/Notes!$C$13</f>
        <v>1.0499730412327253</v>
      </c>
      <c r="AS70" s="24">
        <f>+T70/Notes!$C$11</f>
        <v>12.823299282764618</v>
      </c>
      <c r="AT70" s="24">
        <f>+U70/Notes!C$29</f>
        <v>2.558317939803094</v>
      </c>
      <c r="AU70" s="24">
        <f>+V70/Notes!$C$11</f>
        <v>19.56096500760704</v>
      </c>
      <c r="AV70" s="24">
        <f>+W70/Notes!$C$11</f>
        <v>8.47641816996305</v>
      </c>
      <c r="AW70" s="24">
        <f>+X70/100/Notes!$C$11</f>
        <v>0</v>
      </c>
      <c r="AX70" s="24">
        <f>+Y70/Notes!$C$20</f>
        <v>0.04338857394028051</v>
      </c>
      <c r="AZ70" s="24">
        <f>+AA70/100*Silver!$D217</f>
        <v>0.24559457858194797</v>
      </c>
      <c r="BA70" s="24">
        <f>+AB70/100*Silver!$D217</f>
        <v>0.11235497165348968</v>
      </c>
      <c r="BB70" s="24">
        <f>+AC70/100*Silver!$D217</f>
        <v>2.3664445396147875</v>
      </c>
      <c r="BC70" s="24">
        <f>+AD70/100*Silver!$D217</f>
        <v>7.529596262410688</v>
      </c>
      <c r="BD70" s="24">
        <f>+AE70/100*Silver!$D217</f>
        <v>0</v>
      </c>
      <c r="BE70" s="24">
        <f>+AF70/100*Silver!$D217</f>
        <v>4.840454740121156</v>
      </c>
      <c r="BF70" s="24">
        <f>+AG70/100*Silver!$D217</f>
        <v>3.226969826747437</v>
      </c>
      <c r="BG70" s="24">
        <f>+AH70/100*Silver!$D217</f>
        <v>4.3026264356632495</v>
      </c>
      <c r="BH70" s="24">
        <f>+AI70/100*Silver!$D217</f>
        <v>0.5143887436966093</v>
      </c>
      <c r="BI70" s="24">
        <f>+AJ70/100*Silver!$D217</f>
        <v>2.689141522289531</v>
      </c>
      <c r="BJ70" s="24">
        <f>+AK70/100*Silver!$D217</f>
        <v>2.689141522289531</v>
      </c>
      <c r="BK70" s="24">
        <f>+AL70/100*Silver!$D217</f>
        <v>2.9694576345729917</v>
      </c>
      <c r="BL70" s="24">
        <f>+AM70*Silver!$D217</f>
        <v>140.80178283933603</v>
      </c>
      <c r="BM70" s="24">
        <f>+AN70/100*Silver!$D217</f>
        <v>4.840454740121156</v>
      </c>
      <c r="BN70" s="24">
        <f>+AO70*Silver!$D217</f>
        <v>0</v>
      </c>
      <c r="BO70" s="24">
        <f>+AP70*Silver!$D217</f>
        <v>0</v>
      </c>
      <c r="BP70" s="24">
        <f>+AQ70/100*Silver!$D217</f>
        <v>0.269787596588374</v>
      </c>
      <c r="BQ70" s="24">
        <f>+AR70/100*Silver!$D217</f>
        <v>0.2598208719486949</v>
      </c>
      <c r="BR70" s="24">
        <f>+AS70/100*Silver!$D217</f>
        <v>3.173186996301647</v>
      </c>
      <c r="BS70" s="24">
        <f>+AT70/100*Silver!$D217</f>
        <v>0.6330680615011122</v>
      </c>
      <c r="BT70" s="24">
        <f>+AU70/100*Silver!$D217</f>
        <v>4.840454740121156</v>
      </c>
      <c r="BU70" s="24">
        <f>+AV70/100*Silver!$D217</f>
        <v>2.097530387385834</v>
      </c>
      <c r="BV70" s="24">
        <f>+AW70*Silver!$D217</f>
        <v>0</v>
      </c>
      <c r="BW70" s="24">
        <f>+AX70*Silver!$D217</f>
        <v>1.0736711011683393</v>
      </c>
    </row>
    <row r="71" spans="1:75" ht="15">
      <c r="A71" s="12">
        <v>1852</v>
      </c>
      <c r="B71" s="12">
        <v>23</v>
      </c>
      <c r="C71" s="12">
        <v>16</v>
      </c>
      <c r="D71" s="12">
        <v>4.1</v>
      </c>
      <c r="E71" s="12">
        <v>17</v>
      </c>
      <c r="G71" s="12">
        <v>9</v>
      </c>
      <c r="H71" s="12">
        <v>6</v>
      </c>
      <c r="I71" s="12">
        <v>8</v>
      </c>
      <c r="J71" s="12">
        <v>76</v>
      </c>
      <c r="K71" s="12">
        <v>4</v>
      </c>
      <c r="L71" s="12">
        <v>5</v>
      </c>
      <c r="M71" s="12">
        <v>12</v>
      </c>
      <c r="N71" s="12">
        <v>7.29</v>
      </c>
      <c r="O71" s="12">
        <v>8</v>
      </c>
      <c r="R71" s="12">
        <v>36</v>
      </c>
      <c r="S71" s="12">
        <v>31</v>
      </c>
      <c r="T71" s="24">
        <v>8.1</v>
      </c>
      <c r="U71" s="12">
        <v>72</v>
      </c>
      <c r="V71" s="12">
        <v>10</v>
      </c>
      <c r="W71" s="12">
        <v>3.5</v>
      </c>
      <c r="Y71" s="24">
        <v>1.17</v>
      </c>
      <c r="AA71" s="24">
        <f>+B71/Notes!C$26</f>
        <v>0.8454481147021664</v>
      </c>
      <c r="AB71" s="24">
        <f>+C71/Notes!$C$13</f>
        <v>0.45404239620874604</v>
      </c>
      <c r="AC71" s="24">
        <f>+D71/Notes!$C$11</f>
        <v>8.911106281243207</v>
      </c>
      <c r="AD71" s="24">
        <f>+E71/Notes!$C$11</f>
        <v>36.9484894588133</v>
      </c>
      <c r="AE71" s="24">
        <f>+F71/Notes!$C$11</f>
        <v>0</v>
      </c>
      <c r="AF71" s="24">
        <f>+G71/Notes!$C$11</f>
        <v>19.56096500760704</v>
      </c>
      <c r="AG71" s="24">
        <f>+H71/Notes!$C$11</f>
        <v>13.040643338404694</v>
      </c>
      <c r="AH71" s="24">
        <f>+I71/Notes!$C$11</f>
        <v>17.38752445120626</v>
      </c>
      <c r="AI71" s="24">
        <f>+J71/Notes!C$27</f>
        <v>2.3936752297353427</v>
      </c>
      <c r="AJ71" s="24">
        <f>+K71/Notes!$C$11</f>
        <v>8.69376222560313</v>
      </c>
      <c r="AK71" s="24">
        <f>+L71/Notes!$C$11</f>
        <v>10.867202782003911</v>
      </c>
      <c r="AL71" s="24">
        <f t="shared" si="0"/>
        <v>12</v>
      </c>
      <c r="AM71" s="24">
        <f t="shared" si="1"/>
        <v>7.29</v>
      </c>
      <c r="AN71" s="24">
        <f>+O71/Notes!$C$11</f>
        <v>17.38752445120626</v>
      </c>
      <c r="AO71" s="24">
        <f>+P71/Notes!$C$22</f>
        <v>0</v>
      </c>
      <c r="AP71" s="24">
        <f>+Q71/Notes!$C$21</f>
        <v>0</v>
      </c>
      <c r="AQ71" s="24">
        <f>+R71/Notes!C$28</f>
        <v>1.1213999906363101</v>
      </c>
      <c r="AR71" s="24">
        <f>+S71/Notes!$C$13</f>
        <v>0.8797071426544454</v>
      </c>
      <c r="AS71" s="24">
        <f>+T71/Notes!$C$11</f>
        <v>17.604868506846337</v>
      </c>
      <c r="AT71" s="24">
        <f>+U71/Notes!C$29</f>
        <v>2.8338291025511193</v>
      </c>
      <c r="AU71" s="24">
        <f>+V71/Notes!$C$11</f>
        <v>21.734405564007822</v>
      </c>
      <c r="AV71" s="24">
        <f>+W71/Notes!$C$11</f>
        <v>7.607041947402738</v>
      </c>
      <c r="AW71" s="24">
        <f>+X71/100/Notes!$C$11</f>
        <v>0</v>
      </c>
      <c r="AX71" s="24">
        <f>+Y71/Notes!$C$20</f>
        <v>0.044530378517656316</v>
      </c>
      <c r="AZ71" s="24">
        <f>+AA71/100*Silver!$D218</f>
        <v>0.21077236345976014</v>
      </c>
      <c r="BA71" s="24">
        <f>+AB71/100*Silver!$D218</f>
        <v>0.11319392319369379</v>
      </c>
      <c r="BB71" s="24">
        <f>+AC71/100*Silver!$D218</f>
        <v>2.2215614409411755</v>
      </c>
      <c r="BC71" s="24">
        <f>+AD71/100*Silver!$D218</f>
        <v>9.211352316097557</v>
      </c>
      <c r="BD71" s="24">
        <f>+AE71/100*Silver!$D218</f>
        <v>0</v>
      </c>
      <c r="BE71" s="24">
        <f>+AF71/100*Silver!$D218</f>
        <v>4.876598284992824</v>
      </c>
      <c r="BF71" s="24">
        <f>+AG71/100*Silver!$D218</f>
        <v>3.2510655233285495</v>
      </c>
      <c r="BG71" s="24">
        <f>+AH71/100*Silver!$D218</f>
        <v>4.334754031104733</v>
      </c>
      <c r="BH71" s="24">
        <f>+AI71/100*Silver!$D218</f>
        <v>0.5967493176138131</v>
      </c>
      <c r="BI71" s="24">
        <f>+AJ71/100*Silver!$D218</f>
        <v>2.1673770155523666</v>
      </c>
      <c r="BJ71" s="24">
        <f>+AK71/100*Silver!$D218</f>
        <v>2.709221269440458</v>
      </c>
      <c r="BK71" s="24">
        <f>+AL71/100*Silver!$D218</f>
        <v>2.991630494566931</v>
      </c>
      <c r="BL71" s="24">
        <f>+AM71*Silver!$D218</f>
        <v>181.74155254494107</v>
      </c>
      <c r="BM71" s="24">
        <f>+AN71/100*Silver!$D218</f>
        <v>4.334754031104733</v>
      </c>
      <c r="BN71" s="24">
        <f>+AO71*Silver!$D218</f>
        <v>0</v>
      </c>
      <c r="BO71" s="24">
        <f>+AP71*Silver!$D218</f>
        <v>0</v>
      </c>
      <c r="BP71" s="24">
        <f>+AQ71/100*Silver!$D218</f>
        <v>0.2795678673828881</v>
      </c>
      <c r="BQ71" s="24">
        <f>+AR71/100*Silver!$D218</f>
        <v>0.2193132261877817</v>
      </c>
      <c r="BR71" s="24">
        <f>+AS71/100*Silver!$D218</f>
        <v>4.388938456493542</v>
      </c>
      <c r="BS71" s="24">
        <f>+AT71/100*Silver!$D218</f>
        <v>0.7064807966319306</v>
      </c>
      <c r="BT71" s="24">
        <f>+AU71/100*Silver!$D218</f>
        <v>5.418442538880916</v>
      </c>
      <c r="BU71" s="24">
        <f>+AV71/100*Silver!$D218</f>
        <v>1.8964548886083206</v>
      </c>
      <c r="BV71" s="24">
        <f>+AW71*Silver!$D218</f>
        <v>0</v>
      </c>
      <c r="BW71" s="24">
        <f>+AX71*Silver!$D218</f>
        <v>1.110153652566907</v>
      </c>
    </row>
    <row r="72" spans="1:75" ht="15">
      <c r="A72" s="12">
        <v>1853</v>
      </c>
      <c r="B72" s="12">
        <v>32</v>
      </c>
      <c r="C72" s="12">
        <v>12</v>
      </c>
      <c r="D72" s="12">
        <v>4.9</v>
      </c>
      <c r="E72" s="12">
        <v>18</v>
      </c>
      <c r="G72" s="12">
        <v>10</v>
      </c>
      <c r="H72" s="12">
        <v>8</v>
      </c>
      <c r="I72" s="12">
        <v>9</v>
      </c>
      <c r="J72" s="12">
        <v>85</v>
      </c>
      <c r="K72" s="12">
        <v>5</v>
      </c>
      <c r="L72" s="12">
        <v>5</v>
      </c>
      <c r="M72" s="12">
        <v>12</v>
      </c>
      <c r="N72" s="12">
        <v>9.02</v>
      </c>
      <c r="O72" s="12">
        <v>7</v>
      </c>
      <c r="R72" s="12">
        <v>43</v>
      </c>
      <c r="S72" s="12">
        <v>28</v>
      </c>
      <c r="T72" s="24">
        <v>7.2</v>
      </c>
      <c r="U72" s="12">
        <v>88</v>
      </c>
      <c r="V72" s="12">
        <v>10</v>
      </c>
      <c r="W72" s="12">
        <v>4.5</v>
      </c>
      <c r="Y72" s="24">
        <v>1.19</v>
      </c>
      <c r="AA72" s="24">
        <f>+B72/Notes!C$26</f>
        <v>1.1762756378464923</v>
      </c>
      <c r="AB72" s="24">
        <f>+C72/Notes!$C$13</f>
        <v>0.3405317971565595</v>
      </c>
      <c r="AC72" s="24">
        <f>+D72/Notes!$C$11</f>
        <v>10.649858726363835</v>
      </c>
      <c r="AD72" s="24">
        <f>+E72/Notes!$C$11</f>
        <v>39.12193001521408</v>
      </c>
      <c r="AE72" s="24">
        <f>+F72/Notes!$C$11</f>
        <v>0</v>
      </c>
      <c r="AF72" s="24">
        <f>+G72/Notes!$C$11</f>
        <v>21.734405564007822</v>
      </c>
      <c r="AG72" s="24">
        <f>+H72/Notes!$C$11</f>
        <v>17.38752445120626</v>
      </c>
      <c r="AH72" s="24">
        <f>+I72/Notes!$C$11</f>
        <v>19.56096500760704</v>
      </c>
      <c r="AI72" s="24">
        <f>+J72/Notes!C$27</f>
        <v>2.6771367700987385</v>
      </c>
      <c r="AJ72" s="24">
        <f>+K72/Notes!$C$11</f>
        <v>10.867202782003911</v>
      </c>
      <c r="AK72" s="24">
        <f>+L72/Notes!$C$11</f>
        <v>10.867202782003911</v>
      </c>
      <c r="AL72" s="24">
        <f t="shared" si="0"/>
        <v>12</v>
      </c>
      <c r="AM72" s="24">
        <f t="shared" si="1"/>
        <v>9.02</v>
      </c>
      <c r="AN72" s="24">
        <f>+O72/Notes!$C$11</f>
        <v>15.214083894805476</v>
      </c>
      <c r="AO72" s="24">
        <f>+P72/Notes!$C$22</f>
        <v>0</v>
      </c>
      <c r="AP72" s="24">
        <f>+Q72/Notes!$C$21</f>
        <v>0</v>
      </c>
      <c r="AQ72" s="24">
        <f>+R72/Notes!C$28</f>
        <v>1.3394499888155926</v>
      </c>
      <c r="AR72" s="24">
        <f>+S72/Notes!$C$13</f>
        <v>0.7945741933653055</v>
      </c>
      <c r="AS72" s="24">
        <f>+T72/Notes!$C$11</f>
        <v>15.648772006085634</v>
      </c>
      <c r="AT72" s="24">
        <f>+U72/Notes!C$29</f>
        <v>3.463568903118035</v>
      </c>
      <c r="AU72" s="24">
        <f>+V72/Notes!$C$11</f>
        <v>21.734405564007822</v>
      </c>
      <c r="AV72" s="24">
        <f>+W72/Notes!$C$11</f>
        <v>9.78048250380352</v>
      </c>
      <c r="AW72" s="24">
        <f>+X72/100/Notes!$C$11</f>
        <v>0</v>
      </c>
      <c r="AX72" s="24">
        <f>+Y72/Notes!$C$20</f>
        <v>0.04529158156924019</v>
      </c>
      <c r="AZ72" s="24">
        <f>+AA72/100*Silver!$D219</f>
        <v>0.28893358709357925</v>
      </c>
      <c r="BA72" s="24">
        <f>+AB72/100*Silver!$D219</f>
        <v>0.0836462734635912</v>
      </c>
      <c r="BB72" s="24">
        <f>+AC72/100*Silver!$D219</f>
        <v>2.6159700879988237</v>
      </c>
      <c r="BC72" s="24">
        <f>+AD72/100*Silver!$D219</f>
        <v>9.609686037546698</v>
      </c>
      <c r="BD72" s="24">
        <f>+AE72/100*Silver!$D219</f>
        <v>0</v>
      </c>
      <c r="BE72" s="24">
        <f>+AF72/100*Silver!$D219</f>
        <v>5.33871446530372</v>
      </c>
      <c r="BF72" s="24">
        <f>+AG72/100*Silver!$D219</f>
        <v>4.270971572242977</v>
      </c>
      <c r="BG72" s="24">
        <f>+AH72/100*Silver!$D219</f>
        <v>4.804843018773349</v>
      </c>
      <c r="BH72" s="24">
        <f>+AI72/100*Silver!$D219</f>
        <v>0.6575964894936416</v>
      </c>
      <c r="BI72" s="24">
        <f>+AJ72/100*Silver!$D219</f>
        <v>2.66935723265186</v>
      </c>
      <c r="BJ72" s="24">
        <f>+AK72/100*Silver!$D219</f>
        <v>2.66935723265186</v>
      </c>
      <c r="BK72" s="24">
        <f>+AL72/100*Silver!$D219</f>
        <v>2.94761103058349</v>
      </c>
      <c r="BL72" s="24">
        <f>+AM72*Silver!$D219</f>
        <v>221.56209579885902</v>
      </c>
      <c r="BM72" s="24">
        <f>+AN72/100*Silver!$D219</f>
        <v>3.7371001257126046</v>
      </c>
      <c r="BN72" s="24">
        <f>+AO72*Silver!$D219</f>
        <v>0</v>
      </c>
      <c r="BO72" s="24">
        <f>+AP72*Silver!$D219</f>
        <v>0</v>
      </c>
      <c r="BP72" s="24">
        <f>+AQ72/100*Silver!$D219</f>
        <v>0.32901479682898116</v>
      </c>
      <c r="BQ72" s="24">
        <f>+AR72/100*Silver!$D219</f>
        <v>0.19517463808171281</v>
      </c>
      <c r="BR72" s="24">
        <f>+AS72/100*Silver!$D219</f>
        <v>3.8438744150186794</v>
      </c>
      <c r="BS72" s="24">
        <f>+AT72/100*Silver!$D219</f>
        <v>0.8507711586680566</v>
      </c>
      <c r="BT72" s="24">
        <f>+AU72/100*Silver!$D219</f>
        <v>5.33871446530372</v>
      </c>
      <c r="BU72" s="24">
        <f>+AV72/100*Silver!$D219</f>
        <v>2.4024215093866745</v>
      </c>
      <c r="BV72" s="24">
        <f>+AW72*Silver!$D219</f>
        <v>0</v>
      </c>
      <c r="BW72" s="24">
        <f>+AX72*Silver!$D219</f>
        <v>1.1125163785505356</v>
      </c>
    </row>
    <row r="73" spans="1:75" ht="15">
      <c r="A73" s="12">
        <v>1854</v>
      </c>
      <c r="B73" s="12">
        <v>33</v>
      </c>
      <c r="C73" s="12">
        <v>15</v>
      </c>
      <c r="D73" s="12">
        <v>5</v>
      </c>
      <c r="E73" s="12">
        <v>20</v>
      </c>
      <c r="G73" s="12">
        <v>10</v>
      </c>
      <c r="H73" s="12">
        <v>9</v>
      </c>
      <c r="I73" s="12">
        <v>9</v>
      </c>
      <c r="J73" s="12">
        <v>95</v>
      </c>
      <c r="K73" s="12">
        <v>6</v>
      </c>
      <c r="L73" s="12">
        <v>5</v>
      </c>
      <c r="M73" s="12">
        <v>13</v>
      </c>
      <c r="N73" s="12">
        <v>10.31</v>
      </c>
      <c r="O73" s="12">
        <v>9</v>
      </c>
      <c r="R73" s="12">
        <v>46</v>
      </c>
      <c r="S73" s="12">
        <v>45</v>
      </c>
      <c r="T73" s="24">
        <v>6.4</v>
      </c>
      <c r="U73" s="12">
        <v>102</v>
      </c>
      <c r="V73" s="12">
        <v>10</v>
      </c>
      <c r="W73" s="12">
        <v>5.1</v>
      </c>
      <c r="Y73" s="24">
        <v>1.97</v>
      </c>
      <c r="AA73" s="24">
        <f>+B73/Notes!C$26</f>
        <v>1.2130342515291952</v>
      </c>
      <c r="AB73" s="24">
        <f>+C73/Notes!$C$13</f>
        <v>0.4256647464456994</v>
      </c>
      <c r="AC73" s="24">
        <f>+D73/Notes!$C$11</f>
        <v>10.867202782003911</v>
      </c>
      <c r="AD73" s="24">
        <f>+E73/Notes!$C$11</f>
        <v>43.468811128015645</v>
      </c>
      <c r="AE73" s="24">
        <f>+F73/Notes!$C$11</f>
        <v>0</v>
      </c>
      <c r="AF73" s="24">
        <f>+G73/Notes!$C$11</f>
        <v>21.734405564007822</v>
      </c>
      <c r="AG73" s="24">
        <f>+H73/Notes!$C$11</f>
        <v>19.56096500760704</v>
      </c>
      <c r="AH73" s="24">
        <f>+I73/Notes!$C$11</f>
        <v>19.56096500760704</v>
      </c>
      <c r="AI73" s="24">
        <f>+J73/Notes!C$27</f>
        <v>2.992094037169178</v>
      </c>
      <c r="AJ73" s="24">
        <f>+K73/Notes!$C$11</f>
        <v>13.040643338404694</v>
      </c>
      <c r="AK73" s="24">
        <f>+L73/Notes!$C$11</f>
        <v>10.867202782003911</v>
      </c>
      <c r="AL73" s="24">
        <f t="shared" si="0"/>
        <v>13</v>
      </c>
      <c r="AM73" s="24">
        <f t="shared" si="1"/>
        <v>10.31</v>
      </c>
      <c r="AN73" s="24">
        <f>+O73/Notes!$C$11</f>
        <v>19.56096500760704</v>
      </c>
      <c r="AO73" s="24">
        <f>+P73/Notes!$C$22</f>
        <v>0</v>
      </c>
      <c r="AP73" s="24">
        <f>+Q73/Notes!$C$21</f>
        <v>0</v>
      </c>
      <c r="AQ73" s="24">
        <f>+R73/Notes!C$28</f>
        <v>1.4328999880352853</v>
      </c>
      <c r="AR73" s="24">
        <f>+S73/Notes!$C$13</f>
        <v>1.276994239337098</v>
      </c>
      <c r="AS73" s="24">
        <f>+T73/Notes!$C$11</f>
        <v>13.910019560965008</v>
      </c>
      <c r="AT73" s="24">
        <f>+U73/Notes!C$29</f>
        <v>4.014591228614086</v>
      </c>
      <c r="AU73" s="24">
        <f>+V73/Notes!$C$11</f>
        <v>21.734405564007822</v>
      </c>
      <c r="AV73" s="24">
        <f>+W73/Notes!$C$11</f>
        <v>11.08454683764399</v>
      </c>
      <c r="AW73" s="24">
        <f>+X73/100/Notes!$C$11</f>
        <v>0</v>
      </c>
      <c r="AX73" s="24">
        <f>+Y73/Notes!$C$20</f>
        <v>0.07497850058101106</v>
      </c>
      <c r="AZ73" s="24">
        <f>+AA73/100*Silver!$D220</f>
        <v>0.29796276169025365</v>
      </c>
      <c r="BA73" s="24">
        <f>+AB73/100*Silver!$D220</f>
        <v>0.10455784182948902</v>
      </c>
      <c r="BB73" s="24">
        <f>+AC73/100*Silver!$D220</f>
        <v>2.66935723265186</v>
      </c>
      <c r="BC73" s="24">
        <f>+AD73/100*Silver!$D220</f>
        <v>10.67742893060744</v>
      </c>
      <c r="BD73" s="24">
        <f>+AE73/100*Silver!$D220</f>
        <v>0</v>
      </c>
      <c r="BE73" s="24">
        <f>+AF73/100*Silver!$D220</f>
        <v>5.33871446530372</v>
      </c>
      <c r="BF73" s="24">
        <f>+AG73/100*Silver!$D220</f>
        <v>4.804843018773349</v>
      </c>
      <c r="BG73" s="24">
        <f>+AH73/100*Silver!$D220</f>
        <v>4.804843018773349</v>
      </c>
      <c r="BH73" s="24">
        <f>+AI73/100*Silver!$D220</f>
        <v>0.7349607823752464</v>
      </c>
      <c r="BI73" s="24">
        <f>+AJ73/100*Silver!$D220</f>
        <v>3.2032286791822324</v>
      </c>
      <c r="BJ73" s="24">
        <f>+AK73/100*Silver!$D220</f>
        <v>2.66935723265186</v>
      </c>
      <c r="BK73" s="24">
        <f>+AL73/100*Silver!$D220</f>
        <v>3.1932452831321148</v>
      </c>
      <c r="BL73" s="24">
        <f>+AM73*Silver!$D220</f>
        <v>253.24891437763156</v>
      </c>
      <c r="BM73" s="24">
        <f>+AN73/100*Silver!$D220</f>
        <v>4.804843018773349</v>
      </c>
      <c r="BN73" s="24">
        <f>+AO73*Silver!$D220</f>
        <v>0</v>
      </c>
      <c r="BO73" s="24">
        <f>+AP73*Silver!$D220</f>
        <v>0</v>
      </c>
      <c r="BP73" s="24">
        <f>+AQ73/100*Silver!$D220</f>
        <v>0.3519693175379799</v>
      </c>
      <c r="BQ73" s="24">
        <f>+AR73/100*Silver!$D220</f>
        <v>0.313673525488467</v>
      </c>
      <c r="BR73" s="24">
        <f>+AS73/100*Silver!$D220</f>
        <v>3.4167772577943816</v>
      </c>
      <c r="BS73" s="24">
        <f>+AT73/100*Silver!$D220</f>
        <v>0.986121115728884</v>
      </c>
      <c r="BT73" s="24">
        <f>+AU73/100*Silver!$D220</f>
        <v>5.33871446530372</v>
      </c>
      <c r="BU73" s="24">
        <f>+AV73/100*Silver!$D220</f>
        <v>2.7227443773048976</v>
      </c>
      <c r="BV73" s="24">
        <f>+AW73*Silver!$D220</f>
        <v>0</v>
      </c>
      <c r="BW73" s="24">
        <f>+AX73*Silver!$D220</f>
        <v>1.8417287947433236</v>
      </c>
    </row>
    <row r="74" spans="1:75" ht="15">
      <c r="A74" s="12">
        <v>1855</v>
      </c>
      <c r="B74" s="12">
        <v>29</v>
      </c>
      <c r="C74" s="12">
        <v>15</v>
      </c>
      <c r="D74" s="12">
        <v>5.7</v>
      </c>
      <c r="E74" s="12">
        <v>20</v>
      </c>
      <c r="G74" s="12">
        <v>10</v>
      </c>
      <c r="H74" s="12">
        <v>9</v>
      </c>
      <c r="I74" s="12">
        <v>10</v>
      </c>
      <c r="J74" s="12">
        <v>114</v>
      </c>
      <c r="K74" s="12">
        <v>6</v>
      </c>
      <c r="L74" s="12">
        <v>5</v>
      </c>
      <c r="M74" s="12">
        <v>15</v>
      </c>
      <c r="N74" s="12">
        <v>9.12</v>
      </c>
      <c r="O74" s="12">
        <v>9</v>
      </c>
      <c r="R74" s="12">
        <v>51</v>
      </c>
      <c r="S74" s="12">
        <v>44</v>
      </c>
      <c r="T74" s="24">
        <v>9.2</v>
      </c>
      <c r="U74" s="12">
        <v>117</v>
      </c>
      <c r="V74" s="12">
        <v>12</v>
      </c>
      <c r="W74" s="12">
        <v>4.5</v>
      </c>
      <c r="Y74" s="24">
        <v>2.02</v>
      </c>
      <c r="AA74" s="24">
        <f>+B74/Notes!C$26</f>
        <v>1.0659997967983836</v>
      </c>
      <c r="AB74" s="24">
        <f>+C74/Notes!$C$13</f>
        <v>0.4256647464456994</v>
      </c>
      <c r="AC74" s="24">
        <f>+D74/Notes!$C$11</f>
        <v>12.38861117148446</v>
      </c>
      <c r="AD74" s="24">
        <f>+E74/Notes!$C$11</f>
        <v>43.468811128015645</v>
      </c>
      <c r="AE74" s="24">
        <f>+F74/Notes!$C$11</f>
        <v>0</v>
      </c>
      <c r="AF74" s="24">
        <f>+G74/Notes!$C$11</f>
        <v>21.734405564007822</v>
      </c>
      <c r="AG74" s="24">
        <f>+H74/Notes!$C$11</f>
        <v>19.56096500760704</v>
      </c>
      <c r="AH74" s="24">
        <f>+I74/Notes!$C$11</f>
        <v>21.734405564007822</v>
      </c>
      <c r="AI74" s="24">
        <f>+J74/Notes!C$27</f>
        <v>3.5905128446030137</v>
      </c>
      <c r="AJ74" s="24">
        <f>+K74/Notes!$C$11</f>
        <v>13.040643338404694</v>
      </c>
      <c r="AK74" s="24">
        <f>+L74/Notes!$C$11</f>
        <v>10.867202782003911</v>
      </c>
      <c r="AL74" s="24">
        <f aca="true" t="shared" si="2" ref="AL74:AL128">+M74</f>
        <v>15</v>
      </c>
      <c r="AM74" s="24">
        <f aca="true" t="shared" si="3" ref="AM74:AM128">+N74</f>
        <v>9.12</v>
      </c>
      <c r="AN74" s="24">
        <f>+O74/Notes!$C$11</f>
        <v>19.56096500760704</v>
      </c>
      <c r="AO74" s="24">
        <f>+P74/Notes!$C$22</f>
        <v>0</v>
      </c>
      <c r="AP74" s="24">
        <f>+Q74/Notes!$C$21</f>
        <v>0</v>
      </c>
      <c r="AQ74" s="24">
        <f>+R74/Notes!C$28</f>
        <v>1.5886499867347728</v>
      </c>
      <c r="AR74" s="24">
        <f>+S74/Notes!$C$13</f>
        <v>1.2486165895740515</v>
      </c>
      <c r="AS74" s="24">
        <f>+T74/Notes!$C$11</f>
        <v>19.995653118887198</v>
      </c>
      <c r="AT74" s="24">
        <f>+U74/Notes!C$29</f>
        <v>4.604972291645569</v>
      </c>
      <c r="AU74" s="24">
        <f>+V74/Notes!$C$11</f>
        <v>26.081286676809388</v>
      </c>
      <c r="AV74" s="24">
        <f>+W74/Notes!$C$11</f>
        <v>9.78048250380352</v>
      </c>
      <c r="AW74" s="24">
        <f>+X74/100/Notes!$C$11</f>
        <v>0</v>
      </c>
      <c r="AX74" s="24">
        <f>+Y74/Notes!$C$20</f>
        <v>0.07688150820997074</v>
      </c>
      <c r="AZ74" s="24">
        <f>+AA74/100*Silver!$D221</f>
        <v>0.26378676958801817</v>
      </c>
      <c r="BA74" s="24">
        <f>+AB74/100*Silver!$D221</f>
        <v>0.10533278592514658</v>
      </c>
      <c r="BB74" s="24">
        <f>+AC74/100*Silver!$D221</f>
        <v>3.065621335410065</v>
      </c>
      <c r="BC74" s="24">
        <f>+AD74/100*Silver!$D221</f>
        <v>10.756566089158124</v>
      </c>
      <c r="BD74" s="24">
        <f>+AE74/100*Silver!$D221</f>
        <v>0</v>
      </c>
      <c r="BE74" s="24">
        <f>+AF74/100*Silver!$D221</f>
        <v>5.378283044579062</v>
      </c>
      <c r="BF74" s="24">
        <f>+AG74/100*Silver!$D221</f>
        <v>4.840454740121156</v>
      </c>
      <c r="BG74" s="24">
        <f>+AH74/100*Silver!$D221</f>
        <v>5.378283044579062</v>
      </c>
      <c r="BH74" s="24">
        <f>+AI74/100*Silver!$D221</f>
        <v>0.8884896482032341</v>
      </c>
      <c r="BI74" s="24">
        <f>+AJ74/100*Silver!$D221</f>
        <v>3.226969826747437</v>
      </c>
      <c r="BJ74" s="24">
        <f>+AK74/100*Silver!$D221</f>
        <v>2.689141522289531</v>
      </c>
      <c r="BK74" s="24">
        <f>+AL74/100*Silver!$D221</f>
        <v>3.7118220432162397</v>
      </c>
      <c r="BL74" s="24">
        <f>+AM74*Silver!$D221</f>
        <v>225.67878022754735</v>
      </c>
      <c r="BM74" s="24">
        <f>+AN74/100*Silver!$D221</f>
        <v>4.840454740121156</v>
      </c>
      <c r="BN74" s="24">
        <f>+AO74*Silver!$D221</f>
        <v>0</v>
      </c>
      <c r="BO74" s="24">
        <f>+AP74*Silver!$D221</f>
        <v>0</v>
      </c>
      <c r="BP74" s="24">
        <f>+AQ74/100*Silver!$D221</f>
        <v>0.39311906931448776</v>
      </c>
      <c r="BQ74" s="24">
        <f>+AR74/100*Silver!$D221</f>
        <v>0.3089761720470966</v>
      </c>
      <c r="BR74" s="24">
        <f>+AS74/100*Silver!$D221</f>
        <v>4.948020401012736</v>
      </c>
      <c r="BS74" s="24">
        <f>+AT74/100*Silver!$D221</f>
        <v>1.1395225107020017</v>
      </c>
      <c r="BT74" s="24">
        <f>+AU74/100*Silver!$D221</f>
        <v>6.453939653494874</v>
      </c>
      <c r="BU74" s="24">
        <f>+AV74/100*Silver!$D221</f>
        <v>2.420227370060578</v>
      </c>
      <c r="BV74" s="24">
        <f>+AW74*Silver!$D221</f>
        <v>0</v>
      </c>
      <c r="BW74" s="24">
        <f>+AX74*Silver!$D221</f>
        <v>1.9024698459298646</v>
      </c>
    </row>
    <row r="75" spans="1:75" ht="15">
      <c r="A75" s="12">
        <v>1856</v>
      </c>
      <c r="B75" s="12">
        <v>48</v>
      </c>
      <c r="C75" s="12">
        <v>15</v>
      </c>
      <c r="D75" s="12">
        <v>6.8</v>
      </c>
      <c r="E75" s="12">
        <v>19</v>
      </c>
      <c r="G75" s="12">
        <v>10</v>
      </c>
      <c r="H75" s="12">
        <v>9</v>
      </c>
      <c r="I75" s="12">
        <v>11</v>
      </c>
      <c r="J75" s="12">
        <v>93</v>
      </c>
      <c r="K75" s="12">
        <v>7</v>
      </c>
      <c r="L75" s="12">
        <v>6</v>
      </c>
      <c r="M75" s="12">
        <v>15</v>
      </c>
      <c r="N75" s="12">
        <v>8.17</v>
      </c>
      <c r="O75" s="12">
        <v>11</v>
      </c>
      <c r="R75" s="12">
        <v>42</v>
      </c>
      <c r="S75" s="12">
        <v>34</v>
      </c>
      <c r="T75" s="24">
        <v>9.4</v>
      </c>
      <c r="U75" s="12">
        <v>112</v>
      </c>
      <c r="V75" s="12">
        <v>12</v>
      </c>
      <c r="W75" s="12">
        <v>4.4</v>
      </c>
      <c r="Y75" s="24">
        <v>1.78</v>
      </c>
      <c r="AA75" s="24">
        <f>+B75/Notes!C$26</f>
        <v>1.7644134567697385</v>
      </c>
      <c r="AB75" s="24">
        <f>+C75/Notes!$C$13</f>
        <v>0.4256647464456994</v>
      </c>
      <c r="AC75" s="24">
        <f>+D75/Notes!$C$11</f>
        <v>14.77939578352532</v>
      </c>
      <c r="AD75" s="24">
        <f>+E75/Notes!$C$11</f>
        <v>41.29537057161487</v>
      </c>
      <c r="AE75" s="24">
        <f>+F75/Notes!$C$11</f>
        <v>0</v>
      </c>
      <c r="AF75" s="24">
        <f>+G75/Notes!$C$11</f>
        <v>21.734405564007822</v>
      </c>
      <c r="AG75" s="24">
        <f>+H75/Notes!$C$11</f>
        <v>19.56096500760704</v>
      </c>
      <c r="AH75" s="24">
        <f>+I75/Notes!$C$11</f>
        <v>23.907846120408607</v>
      </c>
      <c r="AI75" s="24">
        <f>+J75/Notes!C$27</f>
        <v>2.9291025837550904</v>
      </c>
      <c r="AJ75" s="24">
        <f>+K75/Notes!$C$11</f>
        <v>15.214083894805476</v>
      </c>
      <c r="AK75" s="24">
        <f>+L75/Notes!$C$11</f>
        <v>13.040643338404694</v>
      </c>
      <c r="AL75" s="24">
        <f t="shared" si="2"/>
        <v>15</v>
      </c>
      <c r="AM75" s="24">
        <f t="shared" si="3"/>
        <v>8.17</v>
      </c>
      <c r="AN75" s="24">
        <f>+O75/Notes!$C$11</f>
        <v>23.907846120408607</v>
      </c>
      <c r="AO75" s="24">
        <f>+P75/Notes!$C$22</f>
        <v>0</v>
      </c>
      <c r="AP75" s="24">
        <f>+Q75/Notes!$C$21</f>
        <v>0</v>
      </c>
      <c r="AQ75" s="24">
        <f>+R75/Notes!C$28</f>
        <v>1.3082999890756952</v>
      </c>
      <c r="AR75" s="24">
        <f>+S75/Notes!$C$13</f>
        <v>0.9648400919435853</v>
      </c>
      <c r="AS75" s="24">
        <f>+T75/Notes!$C$11</f>
        <v>20.430341230167354</v>
      </c>
      <c r="AT75" s="24">
        <f>+U75/Notes!C$29</f>
        <v>4.408178603968408</v>
      </c>
      <c r="AU75" s="24">
        <f>+V75/Notes!$C$11</f>
        <v>26.081286676809388</v>
      </c>
      <c r="AV75" s="24">
        <f>+W75/Notes!$C$11</f>
        <v>9.563138448163443</v>
      </c>
      <c r="AW75" s="24">
        <f>+X75/100/Notes!$C$11</f>
        <v>0</v>
      </c>
      <c r="AX75" s="24">
        <f>+Y75/Notes!$C$20</f>
        <v>0.06774707159096431</v>
      </c>
      <c r="AZ75" s="24">
        <f>+AA75/100*Silver!$D222</f>
        <v>0.43661258414568527</v>
      </c>
      <c r="BA75" s="24">
        <f>+AB75/100*Silver!$D222</f>
        <v>0.10533278592514658</v>
      </c>
      <c r="BB75" s="24">
        <f>+AC75/100*Silver!$D222</f>
        <v>3.657232470313762</v>
      </c>
      <c r="BC75" s="24">
        <f>+AD75/100*Silver!$D222</f>
        <v>10.218737784700219</v>
      </c>
      <c r="BD75" s="24">
        <f>+AE75/100*Silver!$D222</f>
        <v>0</v>
      </c>
      <c r="BE75" s="24">
        <f>+AF75/100*Silver!$D222</f>
        <v>5.378283044579062</v>
      </c>
      <c r="BF75" s="24">
        <f>+AG75/100*Silver!$D222</f>
        <v>4.840454740121156</v>
      </c>
      <c r="BG75" s="24">
        <f>+AH75/100*Silver!$D222</f>
        <v>5.916111349036968</v>
      </c>
      <c r="BH75" s="24">
        <f>+AI75/100*Silver!$D222</f>
        <v>0.7248205024815857</v>
      </c>
      <c r="BI75" s="24">
        <f>+AJ75/100*Silver!$D222</f>
        <v>3.764798131205344</v>
      </c>
      <c r="BJ75" s="24">
        <f>+AK75/100*Silver!$D222</f>
        <v>3.226969826747437</v>
      </c>
      <c r="BK75" s="24">
        <f>+AL75/100*Silver!$D222</f>
        <v>3.7118220432162397</v>
      </c>
      <c r="BL75" s="24">
        <f>+AM75*Silver!$D222</f>
        <v>202.17057395384452</v>
      </c>
      <c r="BM75" s="24">
        <f>+AN75/100*Silver!$D222</f>
        <v>5.916111349036968</v>
      </c>
      <c r="BN75" s="24">
        <f>+AO75*Silver!$D222</f>
        <v>0</v>
      </c>
      <c r="BO75" s="24">
        <f>+AP75*Silver!$D222</f>
        <v>0</v>
      </c>
      <c r="BP75" s="24">
        <f>+AQ75/100*Silver!$D222</f>
        <v>0.32374511590604876</v>
      </c>
      <c r="BQ75" s="24">
        <f>+AR75/100*Silver!$D222</f>
        <v>0.23875431476366557</v>
      </c>
      <c r="BR75" s="24">
        <f>+AS75/100*Silver!$D222</f>
        <v>5.055586061904318</v>
      </c>
      <c r="BS75" s="24">
        <f>+AT75/100*Silver!$D222</f>
        <v>1.0908249675096084</v>
      </c>
      <c r="BT75" s="24">
        <f>+AU75/100*Silver!$D222</f>
        <v>6.453939653494874</v>
      </c>
      <c r="BU75" s="24">
        <f>+AV75/100*Silver!$D222</f>
        <v>2.3664445396147875</v>
      </c>
      <c r="BV75" s="24">
        <f>+AW75*Silver!$D222</f>
        <v>0</v>
      </c>
      <c r="BW75" s="24">
        <f>+AX75*Silver!$D222</f>
        <v>1.6764338246312669</v>
      </c>
    </row>
    <row r="76" spans="1:75" ht="15">
      <c r="A76" s="12">
        <v>1857</v>
      </c>
      <c r="B76" s="12">
        <v>49</v>
      </c>
      <c r="C76" s="12">
        <v>15</v>
      </c>
      <c r="D76" s="12">
        <v>6.5</v>
      </c>
      <c r="E76" s="12">
        <v>20</v>
      </c>
      <c r="G76" s="12">
        <v>12</v>
      </c>
      <c r="H76" s="12">
        <v>8</v>
      </c>
      <c r="I76" s="12">
        <v>8</v>
      </c>
      <c r="J76" s="12">
        <v>89</v>
      </c>
      <c r="K76" s="12">
        <v>6</v>
      </c>
      <c r="L76" s="12">
        <v>8</v>
      </c>
      <c r="M76" s="12">
        <v>15</v>
      </c>
      <c r="N76" s="12">
        <v>6.9</v>
      </c>
      <c r="O76" s="12">
        <v>11</v>
      </c>
      <c r="R76" s="12">
        <v>42</v>
      </c>
      <c r="S76" s="12">
        <v>46</v>
      </c>
      <c r="T76" s="24">
        <v>7.1</v>
      </c>
      <c r="U76" s="12">
        <v>94</v>
      </c>
      <c r="V76" s="12">
        <v>10</v>
      </c>
      <c r="W76" s="12">
        <v>4.9</v>
      </c>
      <c r="Y76" s="24">
        <v>1.49</v>
      </c>
      <c r="AA76" s="24">
        <f>+B76/Notes!C$26</f>
        <v>1.8011720704524414</v>
      </c>
      <c r="AB76" s="24">
        <f>+C76/Notes!$C$13</f>
        <v>0.4256647464456994</v>
      </c>
      <c r="AC76" s="24">
        <f>+D76/Notes!$C$11</f>
        <v>14.127363616605086</v>
      </c>
      <c r="AD76" s="24">
        <f>+E76/Notes!$C$11</f>
        <v>43.468811128015645</v>
      </c>
      <c r="AE76" s="24">
        <f>+F76/Notes!$C$11</f>
        <v>0</v>
      </c>
      <c r="AF76" s="24">
        <f>+G76/Notes!$C$11</f>
        <v>26.081286676809388</v>
      </c>
      <c r="AG76" s="24">
        <f>+H76/Notes!$C$11</f>
        <v>17.38752445120626</v>
      </c>
      <c r="AH76" s="24">
        <f>+I76/Notes!$C$11</f>
        <v>17.38752445120626</v>
      </c>
      <c r="AI76" s="24">
        <f>+J76/Notes!C$27</f>
        <v>2.803119676926914</v>
      </c>
      <c r="AJ76" s="24">
        <f>+K76/Notes!$C$11</f>
        <v>13.040643338404694</v>
      </c>
      <c r="AK76" s="24">
        <f>+L76/Notes!$C$11</f>
        <v>17.38752445120626</v>
      </c>
      <c r="AL76" s="24">
        <f t="shared" si="2"/>
        <v>15</v>
      </c>
      <c r="AM76" s="24">
        <f t="shared" si="3"/>
        <v>6.9</v>
      </c>
      <c r="AN76" s="24">
        <f>+O76/Notes!$C$11</f>
        <v>23.907846120408607</v>
      </c>
      <c r="AO76" s="24">
        <f>+P76/Notes!$C$22</f>
        <v>0</v>
      </c>
      <c r="AP76" s="24">
        <f>+Q76/Notes!$C$21</f>
        <v>0</v>
      </c>
      <c r="AQ76" s="24">
        <f>+R76/Notes!C$28</f>
        <v>1.3082999890756952</v>
      </c>
      <c r="AR76" s="24">
        <f>+S76/Notes!$C$13</f>
        <v>1.305371889100145</v>
      </c>
      <c r="AS76" s="24">
        <f>+T76/Notes!$C$11</f>
        <v>15.431427950445554</v>
      </c>
      <c r="AT76" s="24">
        <f>+U76/Notes!C$29</f>
        <v>3.6997213283306283</v>
      </c>
      <c r="AU76" s="24">
        <f>+V76/Notes!$C$11</f>
        <v>21.734405564007822</v>
      </c>
      <c r="AV76" s="24">
        <f>+W76/Notes!$C$11</f>
        <v>10.649858726363835</v>
      </c>
      <c r="AW76" s="24">
        <f>+X76/100/Notes!$C$11</f>
        <v>0</v>
      </c>
      <c r="AX76" s="24">
        <f>+Y76/Notes!$C$20</f>
        <v>0.05670962734299822</v>
      </c>
      <c r="AZ76" s="24">
        <f>+AA76/100*Silver!$D223</f>
        <v>0.4424295552370433</v>
      </c>
      <c r="BA76" s="24">
        <f>+AB76/100*Silver!$D223</f>
        <v>0.10455784182948902</v>
      </c>
      <c r="BB76" s="24">
        <f>+AC76/100*Silver!$D223</f>
        <v>3.470164402447418</v>
      </c>
      <c r="BC76" s="24">
        <f>+AD76/100*Silver!$D223</f>
        <v>10.67742893060744</v>
      </c>
      <c r="BD76" s="24">
        <f>+AE76/100*Silver!$D223</f>
        <v>0</v>
      </c>
      <c r="BE76" s="24">
        <f>+AF76/100*Silver!$D223</f>
        <v>6.406457358364465</v>
      </c>
      <c r="BF76" s="24">
        <f>+AG76/100*Silver!$D223</f>
        <v>4.270971572242977</v>
      </c>
      <c r="BG76" s="24">
        <f>+AH76/100*Silver!$D223</f>
        <v>4.270971572242977</v>
      </c>
      <c r="BH76" s="24">
        <f>+AI76/100*Silver!$D223</f>
        <v>0.6885422066462835</v>
      </c>
      <c r="BI76" s="24">
        <f>+AJ76/100*Silver!$D223</f>
        <v>3.2032286791822324</v>
      </c>
      <c r="BJ76" s="24">
        <f>+AK76/100*Silver!$D223</f>
        <v>4.270971572242977</v>
      </c>
      <c r="BK76" s="24">
        <f>+AL76/100*Silver!$D223</f>
        <v>3.6845137882293626</v>
      </c>
      <c r="BL76" s="24">
        <f>+AM76*Silver!$D223</f>
        <v>169.4876342585507</v>
      </c>
      <c r="BM76" s="24">
        <f>+AN76/100*Silver!$D223</f>
        <v>5.8725859118340935</v>
      </c>
      <c r="BN76" s="24">
        <f>+AO76*Silver!$D223</f>
        <v>0</v>
      </c>
      <c r="BO76" s="24">
        <f>+AP76*Silver!$D223</f>
        <v>0</v>
      </c>
      <c r="BP76" s="24">
        <f>+AQ76/100*Silver!$D223</f>
        <v>0.3213632899259816</v>
      </c>
      <c r="BQ76" s="24">
        <f>+AR76/100*Silver!$D223</f>
        <v>0.32064404827709964</v>
      </c>
      <c r="BR76" s="24">
        <f>+AS76/100*Silver!$D223</f>
        <v>3.790487270365641</v>
      </c>
      <c r="BS76" s="24">
        <f>+AT76/100*Silver!$D223</f>
        <v>0.9087782831226969</v>
      </c>
      <c r="BT76" s="24">
        <f>+AU76/100*Silver!$D223</f>
        <v>5.33871446530372</v>
      </c>
      <c r="BU76" s="24">
        <f>+AV76/100*Silver!$D223</f>
        <v>2.6159700879988237</v>
      </c>
      <c r="BV76" s="24">
        <f>+AW76*Silver!$D223</f>
        <v>0</v>
      </c>
      <c r="BW76" s="24">
        <f>+AX76*Silver!$D223</f>
        <v>1.3929826924708388</v>
      </c>
    </row>
    <row r="77" spans="1:75" ht="15">
      <c r="A77" s="12">
        <v>1858</v>
      </c>
      <c r="B77" s="12">
        <v>43</v>
      </c>
      <c r="C77" s="12">
        <v>14</v>
      </c>
      <c r="D77" s="12">
        <v>5.6</v>
      </c>
      <c r="E77" s="12">
        <v>18</v>
      </c>
      <c r="G77" s="12">
        <v>10</v>
      </c>
      <c r="H77" s="12">
        <v>8</v>
      </c>
      <c r="I77" s="12">
        <v>9</v>
      </c>
      <c r="J77" s="12">
        <v>87</v>
      </c>
      <c r="K77" s="12">
        <v>5</v>
      </c>
      <c r="L77" s="12">
        <v>7</v>
      </c>
      <c r="M77" s="12">
        <v>13</v>
      </c>
      <c r="N77" s="12">
        <v>7.81</v>
      </c>
      <c r="O77" s="12">
        <v>8</v>
      </c>
      <c r="R77" s="12">
        <v>44</v>
      </c>
      <c r="S77" s="12">
        <v>36</v>
      </c>
      <c r="T77" s="24">
        <v>6.8</v>
      </c>
      <c r="U77" s="12">
        <v>92</v>
      </c>
      <c r="V77" s="12">
        <v>11</v>
      </c>
      <c r="W77" s="12">
        <v>5.5</v>
      </c>
      <c r="Y77" s="24">
        <v>1.34</v>
      </c>
      <c r="AA77" s="24">
        <f>+B77/Notes!C$26</f>
        <v>1.580620388356224</v>
      </c>
      <c r="AB77" s="24">
        <f>+C77/Notes!$C$13</f>
        <v>0.3972870966826528</v>
      </c>
      <c r="AC77" s="24">
        <f>+D77/Notes!$C$11</f>
        <v>12.171267115844381</v>
      </c>
      <c r="AD77" s="24">
        <f>+E77/Notes!$C$11</f>
        <v>39.12193001521408</v>
      </c>
      <c r="AE77" s="24">
        <f>+F77/Notes!$C$11</f>
        <v>0</v>
      </c>
      <c r="AF77" s="24">
        <f>+G77/Notes!$C$11</f>
        <v>21.734405564007822</v>
      </c>
      <c r="AG77" s="24">
        <f>+H77/Notes!$C$11</f>
        <v>17.38752445120626</v>
      </c>
      <c r="AH77" s="24">
        <f>+I77/Notes!$C$11</f>
        <v>19.56096500760704</v>
      </c>
      <c r="AI77" s="24">
        <f>+J77/Notes!C$27</f>
        <v>2.7401282235128264</v>
      </c>
      <c r="AJ77" s="24">
        <f>+K77/Notes!$C$11</f>
        <v>10.867202782003911</v>
      </c>
      <c r="AK77" s="24">
        <f>+L77/Notes!$C$11</f>
        <v>15.214083894805476</v>
      </c>
      <c r="AL77" s="24">
        <f t="shared" si="2"/>
        <v>13</v>
      </c>
      <c r="AM77" s="24">
        <f t="shared" si="3"/>
        <v>7.81</v>
      </c>
      <c r="AN77" s="24">
        <f>+O77/Notes!$C$11</f>
        <v>17.38752445120626</v>
      </c>
      <c r="AO77" s="24">
        <f>+P77/Notes!$C$22</f>
        <v>0</v>
      </c>
      <c r="AP77" s="24">
        <f>+Q77/Notes!$C$21</f>
        <v>0</v>
      </c>
      <c r="AQ77" s="24">
        <f>+R77/Notes!C$28</f>
        <v>1.3705999885554903</v>
      </c>
      <c r="AR77" s="24">
        <f>+S77/Notes!$C$13</f>
        <v>1.0215953914696785</v>
      </c>
      <c r="AS77" s="24">
        <f>+T77/Notes!$C$11</f>
        <v>14.77939578352532</v>
      </c>
      <c r="AT77" s="24">
        <f>+U77/Notes!C$29</f>
        <v>3.6210038532597637</v>
      </c>
      <c r="AU77" s="24">
        <f>+V77/Notes!$C$11</f>
        <v>23.907846120408607</v>
      </c>
      <c r="AV77" s="24">
        <f>+W77/Notes!$C$11</f>
        <v>11.953923060204303</v>
      </c>
      <c r="AW77" s="24">
        <f>+X77/100/Notes!$C$11</f>
        <v>0</v>
      </c>
      <c r="AX77" s="24">
        <f>+Y77/Notes!$C$20</f>
        <v>0.0510006044561192</v>
      </c>
      <c r="AZ77" s="24">
        <f>+AA77/100*Silver!$D224</f>
        <v>0.3911321066305097</v>
      </c>
      <c r="BA77" s="24">
        <f>+AB77/100*Silver!$D224</f>
        <v>0.09831060019680346</v>
      </c>
      <c r="BB77" s="24">
        <f>+AC77/100*Silver!$D224</f>
        <v>3.0118385049642744</v>
      </c>
      <c r="BC77" s="24">
        <f>+AD77/100*Silver!$D224</f>
        <v>9.680909480242311</v>
      </c>
      <c r="BD77" s="24">
        <f>+AE77/100*Silver!$D224</f>
        <v>0</v>
      </c>
      <c r="BE77" s="24">
        <f>+AF77/100*Silver!$D224</f>
        <v>5.378283044579062</v>
      </c>
      <c r="BF77" s="24">
        <f>+AG77/100*Silver!$D224</f>
        <v>4.3026264356632495</v>
      </c>
      <c r="BG77" s="24">
        <f>+AH77/100*Silver!$D224</f>
        <v>4.840454740121156</v>
      </c>
      <c r="BH77" s="24">
        <f>+AI77/100*Silver!$D224</f>
        <v>0.6780578894182576</v>
      </c>
      <c r="BI77" s="24">
        <f>+AJ77/100*Silver!$D224</f>
        <v>2.689141522289531</v>
      </c>
      <c r="BJ77" s="24">
        <f>+AK77/100*Silver!$D224</f>
        <v>3.764798131205344</v>
      </c>
      <c r="BK77" s="24">
        <f>+AL77/100*Silver!$D224</f>
        <v>3.2169124374540745</v>
      </c>
      <c r="BL77" s="24">
        <f>+AM77*Silver!$D224</f>
        <v>193.26220105012553</v>
      </c>
      <c r="BM77" s="24">
        <f>+AN77/100*Silver!$D224</f>
        <v>4.3026264356632495</v>
      </c>
      <c r="BN77" s="24">
        <f>+AO77*Silver!$D224</f>
        <v>0</v>
      </c>
      <c r="BO77" s="24">
        <f>+AP77*Silver!$D224</f>
        <v>0</v>
      </c>
      <c r="BP77" s="24">
        <f>+AQ77/100*Silver!$D224</f>
        <v>0.33916154999681297</v>
      </c>
      <c r="BQ77" s="24">
        <f>+AR77/100*Silver!$D224</f>
        <v>0.2527986862203518</v>
      </c>
      <c r="BR77" s="24">
        <f>+AS77/100*Silver!$D224</f>
        <v>3.657232470313762</v>
      </c>
      <c r="BS77" s="24">
        <f>+AT77/100*Silver!$D224</f>
        <v>0.8960347947400357</v>
      </c>
      <c r="BT77" s="24">
        <f>+AU77/100*Silver!$D224</f>
        <v>5.916111349036968</v>
      </c>
      <c r="BU77" s="24">
        <f>+AV77/100*Silver!$D224</f>
        <v>2.958055674518484</v>
      </c>
      <c r="BV77" s="24">
        <f>+AW77*Silver!$D224</f>
        <v>0</v>
      </c>
      <c r="BW77" s="24">
        <f>+AX77*Silver!$D224</f>
        <v>1.2620344522505043</v>
      </c>
    </row>
    <row r="78" spans="1:75" ht="15">
      <c r="A78" s="12">
        <v>1859</v>
      </c>
      <c r="B78" s="12">
        <v>45</v>
      </c>
      <c r="C78" s="12">
        <v>20</v>
      </c>
      <c r="D78" s="12">
        <v>5.3</v>
      </c>
      <c r="E78" s="12">
        <v>19</v>
      </c>
      <c r="G78" s="12">
        <v>13</v>
      </c>
      <c r="H78" s="12">
        <v>10</v>
      </c>
      <c r="I78" s="12">
        <v>9</v>
      </c>
      <c r="J78" s="12">
        <v>94</v>
      </c>
      <c r="K78" s="12">
        <v>6</v>
      </c>
      <c r="L78" s="12">
        <v>9</v>
      </c>
      <c r="M78" s="12">
        <v>13</v>
      </c>
      <c r="N78" s="12">
        <v>8.73</v>
      </c>
      <c r="O78" s="12">
        <v>12</v>
      </c>
      <c r="R78" s="12">
        <v>49</v>
      </c>
      <c r="S78" s="12">
        <v>32</v>
      </c>
      <c r="T78" s="24">
        <v>8.4</v>
      </c>
      <c r="U78" s="12">
        <v>89</v>
      </c>
      <c r="V78" s="12">
        <v>12</v>
      </c>
      <c r="W78" s="12">
        <v>5.5</v>
      </c>
      <c r="Y78" s="24">
        <v>1.4</v>
      </c>
      <c r="AA78" s="24">
        <f>+B78/Notes!C$26</f>
        <v>1.6541376157216299</v>
      </c>
      <c r="AB78" s="24">
        <f>+C78/Notes!$C$13</f>
        <v>0.5675529952609325</v>
      </c>
      <c r="AC78" s="24">
        <f>+D78/Notes!$C$11</f>
        <v>11.519234948924145</v>
      </c>
      <c r="AD78" s="24">
        <f>+E78/Notes!$C$11</f>
        <v>41.29537057161487</v>
      </c>
      <c r="AE78" s="24">
        <f>+F78/Notes!$C$11</f>
        <v>0</v>
      </c>
      <c r="AF78" s="24">
        <f>+G78/Notes!$C$11</f>
        <v>28.254727233210172</v>
      </c>
      <c r="AG78" s="24">
        <f>+H78/Notes!$C$11</f>
        <v>21.734405564007822</v>
      </c>
      <c r="AH78" s="24">
        <f>+I78/Notes!$C$11</f>
        <v>19.56096500760704</v>
      </c>
      <c r="AI78" s="24">
        <f>+J78/Notes!C$27</f>
        <v>2.9605983104621343</v>
      </c>
      <c r="AJ78" s="24">
        <f>+K78/Notes!$C$11</f>
        <v>13.040643338404694</v>
      </c>
      <c r="AK78" s="24">
        <f>+L78/Notes!$C$11</f>
        <v>19.56096500760704</v>
      </c>
      <c r="AL78" s="24">
        <f t="shared" si="2"/>
        <v>13</v>
      </c>
      <c r="AM78" s="24">
        <f t="shared" si="3"/>
        <v>8.73</v>
      </c>
      <c r="AN78" s="24">
        <f>+O78/Notes!$C$11</f>
        <v>26.081286676809388</v>
      </c>
      <c r="AO78" s="24">
        <f>+P78/Notes!$C$22</f>
        <v>0</v>
      </c>
      <c r="AP78" s="24">
        <f>+Q78/Notes!$C$21</f>
        <v>0</v>
      </c>
      <c r="AQ78" s="24">
        <f>+R78/Notes!C$28</f>
        <v>1.5263499872549777</v>
      </c>
      <c r="AR78" s="24">
        <f>+S78/Notes!$C$13</f>
        <v>0.9080847924174921</v>
      </c>
      <c r="AS78" s="24">
        <f>+T78/Notes!$C$11</f>
        <v>18.256900673766573</v>
      </c>
      <c r="AT78" s="24">
        <f>+U78/Notes!C$29</f>
        <v>3.5029276406534673</v>
      </c>
      <c r="AU78" s="24">
        <f>+V78/Notes!$C$11</f>
        <v>26.081286676809388</v>
      </c>
      <c r="AV78" s="24">
        <f>+W78/Notes!$C$11</f>
        <v>11.953923060204303</v>
      </c>
      <c r="AW78" s="24">
        <f>+X78/100/Notes!$C$11</f>
        <v>0</v>
      </c>
      <c r="AX78" s="24">
        <f>+Y78/Notes!$C$20</f>
        <v>0.0532842136108708</v>
      </c>
      <c r="AZ78" s="24">
        <f>+AA78/100*Silver!$D225</f>
        <v>0.4033454034014389</v>
      </c>
      <c r="BA78" s="24">
        <f>+AB78/100*Silver!$D225</f>
        <v>0.138392289522627</v>
      </c>
      <c r="BB78" s="24">
        <f>+AC78/100*Silver!$D225</f>
        <v>2.8088536426413406</v>
      </c>
      <c r="BC78" s="24">
        <f>+AD78/100*Silver!$D225</f>
        <v>10.069475322676507</v>
      </c>
      <c r="BD78" s="24">
        <f>+AE78/100*Silver!$D225</f>
        <v>0</v>
      </c>
      <c r="BE78" s="24">
        <f>+AF78/100*Silver!$D225</f>
        <v>6.889641010252346</v>
      </c>
      <c r="BF78" s="24">
        <f>+AG78/100*Silver!$D225</f>
        <v>5.299723854040265</v>
      </c>
      <c r="BG78" s="24">
        <f>+AH78/100*Silver!$D225</f>
        <v>4.7697514686362394</v>
      </c>
      <c r="BH78" s="24">
        <f>+AI78/100*Silver!$D225</f>
        <v>0.7219131639915061</v>
      </c>
      <c r="BI78" s="24">
        <f>+AJ78/100*Silver!$D225</f>
        <v>3.17983431242416</v>
      </c>
      <c r="BJ78" s="24">
        <f>+AK78/100*Silver!$D225</f>
        <v>4.7697514686362394</v>
      </c>
      <c r="BK78" s="24">
        <f>+AL78/100*Silver!$D225</f>
        <v>3.1699238288171045</v>
      </c>
      <c r="BL78" s="24">
        <f>+AM78*Silver!$D225</f>
        <v>212.87257711979478</v>
      </c>
      <c r="BM78" s="24">
        <f>+AN78/100*Silver!$D225</f>
        <v>6.35966862484832</v>
      </c>
      <c r="BN78" s="24">
        <f>+AO78*Silver!$D225</f>
        <v>0</v>
      </c>
      <c r="BO78" s="24">
        <f>+AP78*Silver!$D225</f>
        <v>0</v>
      </c>
      <c r="BP78" s="24">
        <f>+AQ78/100*Silver!$D225</f>
        <v>0.3721856304395567</v>
      </c>
      <c r="BQ78" s="24">
        <f>+AR78/100*Silver!$D225</f>
        <v>0.22142766323620322</v>
      </c>
      <c r="BR78" s="24">
        <f>+AS78/100*Silver!$D225</f>
        <v>4.4517680373938235</v>
      </c>
      <c r="BS78" s="24">
        <f>+AT78/100*Silver!$D225</f>
        <v>0.8541549075945772</v>
      </c>
      <c r="BT78" s="24">
        <f>+AU78/100*Silver!$D225</f>
        <v>6.35966862484832</v>
      </c>
      <c r="BU78" s="24">
        <f>+AV78/100*Silver!$D225</f>
        <v>2.9148481197221465</v>
      </c>
      <c r="BV78" s="24">
        <f>+AW78*Silver!$D225</f>
        <v>0</v>
      </c>
      <c r="BW78" s="24">
        <f>+AX78*Silver!$D225</f>
        <v>1.2992838340375388</v>
      </c>
    </row>
    <row r="79" spans="1:75" ht="15">
      <c r="A79" s="12">
        <v>1860</v>
      </c>
      <c r="B79" s="12">
        <v>28</v>
      </c>
      <c r="C79" s="12">
        <v>22</v>
      </c>
      <c r="D79" s="12">
        <v>4.7</v>
      </c>
      <c r="E79" s="12">
        <v>17</v>
      </c>
      <c r="G79" s="12">
        <v>10</v>
      </c>
      <c r="H79" s="12">
        <v>9</v>
      </c>
      <c r="I79" s="12">
        <v>10</v>
      </c>
      <c r="J79" s="12">
        <v>102</v>
      </c>
      <c r="K79" s="12">
        <v>6</v>
      </c>
      <c r="L79" s="12">
        <v>4</v>
      </c>
      <c r="M79" s="12">
        <v>13</v>
      </c>
      <c r="N79" s="12">
        <v>10.22</v>
      </c>
      <c r="O79" s="12">
        <v>10</v>
      </c>
      <c r="R79" s="12">
        <v>46</v>
      </c>
      <c r="S79" s="12">
        <v>32</v>
      </c>
      <c r="T79" s="24">
        <v>7.6</v>
      </c>
      <c r="U79" s="12">
        <v>98</v>
      </c>
      <c r="V79" s="12">
        <v>12</v>
      </c>
      <c r="W79" s="12">
        <v>4.4</v>
      </c>
      <c r="Y79" s="24">
        <v>1.43</v>
      </c>
      <c r="AA79" s="24">
        <f>+B79/Notes!C$26</f>
        <v>1.0292411831156807</v>
      </c>
      <c r="AB79" s="24">
        <f>+C79/Notes!$C$13</f>
        <v>0.6243082947870258</v>
      </c>
      <c r="AC79" s="24">
        <f>+D79/Notes!$C$11</f>
        <v>10.215170615083677</v>
      </c>
      <c r="AD79" s="24">
        <f>+E79/Notes!$C$11</f>
        <v>36.9484894588133</v>
      </c>
      <c r="AE79" s="24">
        <f>+F79/Notes!$C$11</f>
        <v>0</v>
      </c>
      <c r="AF79" s="24">
        <f>+G79/Notes!$C$11</f>
        <v>21.734405564007822</v>
      </c>
      <c r="AG79" s="24">
        <f>+H79/Notes!$C$11</f>
        <v>19.56096500760704</v>
      </c>
      <c r="AH79" s="24">
        <f>+I79/Notes!$C$11</f>
        <v>21.734405564007822</v>
      </c>
      <c r="AI79" s="24">
        <f>+J79/Notes!C$27</f>
        <v>3.212564124118486</v>
      </c>
      <c r="AJ79" s="24">
        <f>+K79/Notes!$C$11</f>
        <v>13.040643338404694</v>
      </c>
      <c r="AK79" s="24">
        <f>+L79/Notes!$C$11</f>
        <v>8.69376222560313</v>
      </c>
      <c r="AL79" s="24">
        <f t="shared" si="2"/>
        <v>13</v>
      </c>
      <c r="AM79" s="24">
        <f t="shared" si="3"/>
        <v>10.22</v>
      </c>
      <c r="AN79" s="24">
        <f>+O79/Notes!$C$11</f>
        <v>21.734405564007822</v>
      </c>
      <c r="AO79" s="24">
        <f>+P79/Notes!$C$22</f>
        <v>0</v>
      </c>
      <c r="AP79" s="24">
        <f>+Q79/Notes!$C$21</f>
        <v>0</v>
      </c>
      <c r="AQ79" s="24">
        <f>+R79/Notes!C$28</f>
        <v>1.4328999880352853</v>
      </c>
      <c r="AR79" s="24">
        <f>+S79/Notes!$C$13</f>
        <v>0.9080847924174921</v>
      </c>
      <c r="AS79" s="24">
        <f>+T79/Notes!$C$11</f>
        <v>16.518148228645945</v>
      </c>
      <c r="AT79" s="24">
        <f>+U79/Notes!C$29</f>
        <v>3.857156278472357</v>
      </c>
      <c r="AU79" s="24">
        <f>+V79/Notes!$C$11</f>
        <v>26.081286676809388</v>
      </c>
      <c r="AV79" s="24">
        <f>+W79/Notes!$C$11</f>
        <v>9.563138448163443</v>
      </c>
      <c r="AW79" s="24">
        <f>+X79/100/Notes!$C$11</f>
        <v>0</v>
      </c>
      <c r="AX79" s="24">
        <f>+Y79/Notes!$C$20</f>
        <v>0.05442601818824661</v>
      </c>
      <c r="AZ79" s="24">
        <f>+AA79/100*Silver!$D226</f>
        <v>0.25281688870688185</v>
      </c>
      <c r="BA79" s="24">
        <f>+AB79/100*Silver!$D226</f>
        <v>0.1533515013499172</v>
      </c>
      <c r="BB79" s="24">
        <f>+AC79/100*Silver!$D226</f>
        <v>2.5091957986927484</v>
      </c>
      <c r="BC79" s="24">
        <f>+AD79/100*Silver!$D226</f>
        <v>9.075814591016325</v>
      </c>
      <c r="BD79" s="24">
        <f>+AE79/100*Silver!$D226</f>
        <v>0</v>
      </c>
      <c r="BE79" s="24">
        <f>+AF79/100*Silver!$D226</f>
        <v>5.33871446530372</v>
      </c>
      <c r="BF79" s="24">
        <f>+AG79/100*Silver!$D226</f>
        <v>4.804843018773349</v>
      </c>
      <c r="BG79" s="24">
        <f>+AH79/100*Silver!$D226</f>
        <v>5.33871446530372</v>
      </c>
      <c r="BH79" s="24">
        <f>+AI79/100*Silver!$D226</f>
        <v>0.7891157873923699</v>
      </c>
      <c r="BI79" s="24">
        <f>+AJ79/100*Silver!$D226</f>
        <v>3.2032286791822324</v>
      </c>
      <c r="BJ79" s="24">
        <f>+AK79/100*Silver!$D226</f>
        <v>2.1354857861214884</v>
      </c>
      <c r="BK79" s="24">
        <f>+AL79/100*Silver!$D226</f>
        <v>3.1932452831321148</v>
      </c>
      <c r="BL79" s="24">
        <f>+AM79*Silver!$D226</f>
        <v>251.03820610469396</v>
      </c>
      <c r="BM79" s="24">
        <f>+AN79/100*Silver!$D226</f>
        <v>5.33871446530372</v>
      </c>
      <c r="BN79" s="24">
        <f>+AO79*Silver!$D226</f>
        <v>0</v>
      </c>
      <c r="BO79" s="24">
        <f>+AP79*Silver!$D226</f>
        <v>0</v>
      </c>
      <c r="BP79" s="24">
        <f>+AQ79/100*Silver!$D226</f>
        <v>0.3519693175379799</v>
      </c>
      <c r="BQ79" s="24">
        <f>+AR79/100*Silver!$D226</f>
        <v>0.2230567292362432</v>
      </c>
      <c r="BR79" s="24">
        <f>+AS79/100*Silver!$D226</f>
        <v>4.057422993630827</v>
      </c>
      <c r="BS79" s="24">
        <f>+AT79/100*Silver!$D226</f>
        <v>0.9474496994257903</v>
      </c>
      <c r="BT79" s="24">
        <f>+AU79/100*Silver!$D226</f>
        <v>6.406457358364465</v>
      </c>
      <c r="BU79" s="24">
        <f>+AV79/100*Silver!$D226</f>
        <v>2.349034364733637</v>
      </c>
      <c r="BV79" s="24">
        <f>+AW79*Silver!$D226</f>
        <v>0</v>
      </c>
      <c r="BW79" s="24">
        <f>+AX79*Silver!$D226</f>
        <v>1.3368894296867782</v>
      </c>
    </row>
    <row r="80" spans="1:75" ht="15">
      <c r="A80" s="12">
        <v>1861</v>
      </c>
      <c r="B80" s="12">
        <v>38</v>
      </c>
      <c r="C80" s="12">
        <v>20</v>
      </c>
      <c r="D80" s="12">
        <v>5</v>
      </c>
      <c r="E80" s="12">
        <v>14</v>
      </c>
      <c r="G80" s="12">
        <v>7</v>
      </c>
      <c r="H80" s="12">
        <v>8</v>
      </c>
      <c r="I80" s="12">
        <v>9</v>
      </c>
      <c r="J80" s="12">
        <v>81</v>
      </c>
      <c r="K80" s="12">
        <v>5</v>
      </c>
      <c r="L80" s="12">
        <v>4</v>
      </c>
      <c r="M80" s="12">
        <v>13</v>
      </c>
      <c r="N80" s="12">
        <v>9.62</v>
      </c>
      <c r="O80" s="12">
        <v>8</v>
      </c>
      <c r="R80" s="12">
        <v>38</v>
      </c>
      <c r="S80" s="12">
        <v>30</v>
      </c>
      <c r="T80" s="24">
        <v>6</v>
      </c>
      <c r="U80" s="12">
        <v>83</v>
      </c>
      <c r="V80" s="12">
        <v>10</v>
      </c>
      <c r="W80" s="12">
        <v>4.4</v>
      </c>
      <c r="Y80" s="24">
        <v>1.32</v>
      </c>
      <c r="AA80" s="24">
        <f>+B80/Notes!C$26</f>
        <v>1.3968273199427097</v>
      </c>
      <c r="AB80" s="24">
        <f>+C80/Notes!$C$13</f>
        <v>0.5675529952609325</v>
      </c>
      <c r="AC80" s="24">
        <f>+D80/Notes!$C$11</f>
        <v>10.867202782003911</v>
      </c>
      <c r="AD80" s="24">
        <f>+E80/Notes!$C$11</f>
        <v>30.428167789610953</v>
      </c>
      <c r="AE80" s="24">
        <f>+F80/Notes!$C$11</f>
        <v>0</v>
      </c>
      <c r="AF80" s="24">
        <f>+G80/Notes!$C$11</f>
        <v>15.214083894805476</v>
      </c>
      <c r="AG80" s="24">
        <f>+H80/Notes!$C$11</f>
        <v>17.38752445120626</v>
      </c>
      <c r="AH80" s="24">
        <f>+I80/Notes!$C$11</f>
        <v>19.56096500760704</v>
      </c>
      <c r="AI80" s="24">
        <f>+J80/Notes!C$27</f>
        <v>2.5511538632705624</v>
      </c>
      <c r="AJ80" s="24">
        <f>+K80/Notes!$C$11</f>
        <v>10.867202782003911</v>
      </c>
      <c r="AK80" s="24">
        <f>+L80/Notes!$C$11</f>
        <v>8.69376222560313</v>
      </c>
      <c r="AL80" s="24">
        <f t="shared" si="2"/>
        <v>13</v>
      </c>
      <c r="AM80" s="24">
        <f t="shared" si="3"/>
        <v>9.62</v>
      </c>
      <c r="AN80" s="24">
        <f>+O80/Notes!$C$11</f>
        <v>17.38752445120626</v>
      </c>
      <c r="AO80" s="24">
        <f>+P80/Notes!$C$22</f>
        <v>0</v>
      </c>
      <c r="AP80" s="24">
        <f>+Q80/Notes!$C$21</f>
        <v>0</v>
      </c>
      <c r="AQ80" s="24">
        <f>+R80/Notes!C$28</f>
        <v>1.1836999901161052</v>
      </c>
      <c r="AR80" s="24">
        <f>+S80/Notes!$C$13</f>
        <v>0.8513294928913988</v>
      </c>
      <c r="AS80" s="24">
        <f>+T80/Notes!$C$11</f>
        <v>13.040643338404694</v>
      </c>
      <c r="AT80" s="24">
        <f>+U80/Notes!C$29</f>
        <v>3.266775215440874</v>
      </c>
      <c r="AU80" s="24">
        <f>+V80/Notes!$C$11</f>
        <v>21.734405564007822</v>
      </c>
      <c r="AV80" s="24">
        <f>+W80/Notes!$C$11</f>
        <v>9.563138448163443</v>
      </c>
      <c r="AW80" s="24">
        <f>+X80/100/Notes!$C$11</f>
        <v>0</v>
      </c>
      <c r="AX80" s="24">
        <f>+Y80/Notes!$C$20</f>
        <v>0.05023940140453534</v>
      </c>
      <c r="AZ80" s="24">
        <f>+AA80/100*Silver!$D227</f>
        <v>0.3482326004987341</v>
      </c>
      <c r="BA80" s="24">
        <f>+AB80/100*Silver!$D227</f>
        <v>0.14149240399211724</v>
      </c>
      <c r="BB80" s="24">
        <f>+AC80/100*Silver!$D227</f>
        <v>2.709221269440458</v>
      </c>
      <c r="BC80" s="24">
        <f>+AD80/100*Silver!$D227</f>
        <v>7.585819554433282</v>
      </c>
      <c r="BD80" s="24">
        <f>+AE80/100*Silver!$D227</f>
        <v>0</v>
      </c>
      <c r="BE80" s="24">
        <f>+AF80/100*Silver!$D227</f>
        <v>3.792909777216641</v>
      </c>
      <c r="BF80" s="24">
        <f>+AG80/100*Silver!$D227</f>
        <v>4.334754031104733</v>
      </c>
      <c r="BG80" s="24">
        <f>+AH80/100*Silver!$D227</f>
        <v>4.876598284992824</v>
      </c>
      <c r="BH80" s="24">
        <f>+AI80/100*Silver!$D227</f>
        <v>0.6360091411410375</v>
      </c>
      <c r="BI80" s="24">
        <f>+AJ80/100*Silver!$D227</f>
        <v>2.709221269440458</v>
      </c>
      <c r="BJ80" s="24">
        <f>+AK80/100*Silver!$D227</f>
        <v>2.1673770155523666</v>
      </c>
      <c r="BK80" s="24">
        <f>+AL80/100*Silver!$D227</f>
        <v>3.2409330357808424</v>
      </c>
      <c r="BL80" s="24">
        <f>+AM80*Silver!$D227</f>
        <v>239.8290446477823</v>
      </c>
      <c r="BM80" s="24">
        <f>+AN80/100*Silver!$D227</f>
        <v>4.334754031104733</v>
      </c>
      <c r="BN80" s="24">
        <f>+AO80*Silver!$D227</f>
        <v>0</v>
      </c>
      <c r="BO80" s="24">
        <f>+AP80*Silver!$D227</f>
        <v>0</v>
      </c>
      <c r="BP80" s="24">
        <f>+AQ80/100*Silver!$D227</f>
        <v>0.29509941557082625</v>
      </c>
      <c r="BQ80" s="24">
        <f>+AR80/100*Silver!$D227</f>
        <v>0.21223860598817587</v>
      </c>
      <c r="BR80" s="24">
        <f>+AS80/100*Silver!$D227</f>
        <v>3.2510655233285495</v>
      </c>
      <c r="BS80" s="24">
        <f>+AT80/100*Silver!$D227</f>
        <v>0.8144153627840313</v>
      </c>
      <c r="BT80" s="24">
        <f>+AU80/100*Silver!$D227</f>
        <v>5.418442538880916</v>
      </c>
      <c r="BU80" s="24">
        <f>+AV80/100*Silver!$D227</f>
        <v>2.384114717107603</v>
      </c>
      <c r="BV80" s="24">
        <f>+AW80*Silver!$D227</f>
        <v>0</v>
      </c>
      <c r="BW80" s="24">
        <f>+AX80*Silver!$D227</f>
        <v>1.2524810439216387</v>
      </c>
    </row>
    <row r="81" spans="1:75" ht="15">
      <c r="A81" s="12">
        <v>1862</v>
      </c>
      <c r="B81" s="12">
        <v>26</v>
      </c>
      <c r="C81" s="12">
        <v>22</v>
      </c>
      <c r="D81" s="12">
        <v>5.1</v>
      </c>
      <c r="E81" s="12">
        <v>16</v>
      </c>
      <c r="G81" s="12">
        <v>8</v>
      </c>
      <c r="H81" s="12">
        <v>7</v>
      </c>
      <c r="I81" s="12">
        <v>9</v>
      </c>
      <c r="J81" s="12">
        <v>76</v>
      </c>
      <c r="K81" s="12">
        <v>5</v>
      </c>
      <c r="L81" s="12">
        <v>5</v>
      </c>
      <c r="M81" s="12">
        <v>12</v>
      </c>
      <c r="N81" s="12">
        <v>7.74</v>
      </c>
      <c r="O81" s="12">
        <v>10</v>
      </c>
      <c r="R81" s="12">
        <v>37</v>
      </c>
      <c r="S81" s="12">
        <v>32</v>
      </c>
      <c r="T81" s="24">
        <v>5.8</v>
      </c>
      <c r="U81" s="12">
        <v>85</v>
      </c>
      <c r="V81" s="12">
        <v>10</v>
      </c>
      <c r="W81" s="12">
        <v>3.7</v>
      </c>
      <c r="Y81" s="24">
        <v>1.33</v>
      </c>
      <c r="AA81" s="24">
        <f>+B81/Notes!C$26</f>
        <v>0.955723955750275</v>
      </c>
      <c r="AB81" s="24">
        <f>+C81/Notes!$C$13</f>
        <v>0.6243082947870258</v>
      </c>
      <c r="AC81" s="24">
        <f>+D81/Notes!$C$11</f>
        <v>11.08454683764399</v>
      </c>
      <c r="AD81" s="24">
        <f>+E81/Notes!$C$11</f>
        <v>34.77504890241252</v>
      </c>
      <c r="AE81" s="24">
        <f>+F81/Notes!$C$11</f>
        <v>0</v>
      </c>
      <c r="AF81" s="24">
        <f>+G81/Notes!$C$11</f>
        <v>17.38752445120626</v>
      </c>
      <c r="AG81" s="24">
        <f>+H81/Notes!$C$11</f>
        <v>15.214083894805476</v>
      </c>
      <c r="AH81" s="24">
        <f>+I81/Notes!$C$11</f>
        <v>19.56096500760704</v>
      </c>
      <c r="AI81" s="24">
        <f>+J81/Notes!C$27</f>
        <v>2.3936752297353427</v>
      </c>
      <c r="AJ81" s="24">
        <f>+K81/Notes!$C$11</f>
        <v>10.867202782003911</v>
      </c>
      <c r="AK81" s="24">
        <f>+L81/Notes!$C$11</f>
        <v>10.867202782003911</v>
      </c>
      <c r="AL81" s="24">
        <f t="shared" si="2"/>
        <v>12</v>
      </c>
      <c r="AM81" s="24">
        <f t="shared" si="3"/>
        <v>7.74</v>
      </c>
      <c r="AN81" s="24">
        <f>+O81/Notes!$C$11</f>
        <v>21.734405564007822</v>
      </c>
      <c r="AO81" s="24">
        <f>+P81/Notes!$C$22</f>
        <v>0</v>
      </c>
      <c r="AP81" s="24">
        <f>+Q81/Notes!$C$21</f>
        <v>0</v>
      </c>
      <c r="AQ81" s="24">
        <f>+R81/Notes!C$28</f>
        <v>1.1525499903762078</v>
      </c>
      <c r="AR81" s="24">
        <f>+S81/Notes!$C$13</f>
        <v>0.9080847924174921</v>
      </c>
      <c r="AS81" s="24">
        <f>+T81/Notes!$C$11</f>
        <v>12.605955227124538</v>
      </c>
      <c r="AT81" s="24">
        <f>+U81/Notes!C$29</f>
        <v>3.345492690511738</v>
      </c>
      <c r="AU81" s="24">
        <f>+V81/Notes!$C$11</f>
        <v>21.734405564007822</v>
      </c>
      <c r="AV81" s="24">
        <f>+W81/Notes!$C$11</f>
        <v>8.041730058682894</v>
      </c>
      <c r="AW81" s="24">
        <f>+X81/100/Notes!$C$11</f>
        <v>0</v>
      </c>
      <c r="AX81" s="24">
        <f>+Y81/Notes!$C$20</f>
        <v>0.05062000293032727</v>
      </c>
      <c r="AZ81" s="24">
        <f>+AA81/100*Silver!$D228</f>
        <v>0.2347585395135332</v>
      </c>
      <c r="BA81" s="24">
        <f>+AB81/100*Silver!$D228</f>
        <v>0.1533515013499172</v>
      </c>
      <c r="BB81" s="24">
        <f>+AC81/100*Silver!$D228</f>
        <v>2.7227443773048976</v>
      </c>
      <c r="BC81" s="24">
        <f>+AD81/100*Silver!$D228</f>
        <v>8.541943144485954</v>
      </c>
      <c r="BD81" s="24">
        <f>+AE81/100*Silver!$D228</f>
        <v>0</v>
      </c>
      <c r="BE81" s="24">
        <f>+AF81/100*Silver!$D228</f>
        <v>4.270971572242977</v>
      </c>
      <c r="BF81" s="24">
        <f>+AG81/100*Silver!$D228</f>
        <v>3.7371001257126046</v>
      </c>
      <c r="BG81" s="24">
        <f>+AH81/100*Silver!$D228</f>
        <v>4.804843018773349</v>
      </c>
      <c r="BH81" s="24">
        <f>+AI81/100*Silver!$D228</f>
        <v>0.5879686259001973</v>
      </c>
      <c r="BI81" s="24">
        <f>+AJ81/100*Silver!$D228</f>
        <v>2.66935723265186</v>
      </c>
      <c r="BJ81" s="24">
        <f>+AK81/100*Silver!$D228</f>
        <v>2.66935723265186</v>
      </c>
      <c r="BK81" s="24">
        <f>+AL81/100*Silver!$D228</f>
        <v>2.94761103058349</v>
      </c>
      <c r="BL81" s="24">
        <f>+AM81*Silver!$D228</f>
        <v>190.12091147263513</v>
      </c>
      <c r="BM81" s="24">
        <f>+AN81/100*Silver!$D228</f>
        <v>5.33871446530372</v>
      </c>
      <c r="BN81" s="24">
        <f>+AO81*Silver!$D228</f>
        <v>0</v>
      </c>
      <c r="BO81" s="24">
        <f>+AP81*Silver!$D228</f>
        <v>0</v>
      </c>
      <c r="BP81" s="24">
        <f>+AQ81/100*Silver!$D228</f>
        <v>0.2831057554109838</v>
      </c>
      <c r="BQ81" s="24">
        <f>+AR81/100*Silver!$D228</f>
        <v>0.2230567292362432</v>
      </c>
      <c r="BR81" s="24">
        <f>+AS81/100*Silver!$D228</f>
        <v>3.096454389876158</v>
      </c>
      <c r="BS81" s="24">
        <f>+AT81/100*Silver!$D228</f>
        <v>0.8217675964407365</v>
      </c>
      <c r="BT81" s="24">
        <f>+AU81/100*Silver!$D228</f>
        <v>5.33871446530372</v>
      </c>
      <c r="BU81" s="24">
        <f>+AV81/100*Silver!$D228</f>
        <v>1.9753243521623765</v>
      </c>
      <c r="BV81" s="24">
        <f>+AW81*Silver!$D228</f>
        <v>0</v>
      </c>
      <c r="BW81" s="24">
        <f>+AX81*Silver!$D228</f>
        <v>1.2434006583800106</v>
      </c>
    </row>
    <row r="82" spans="1:75" ht="15">
      <c r="A82" s="12">
        <v>1863</v>
      </c>
      <c r="B82" s="12">
        <v>45</v>
      </c>
      <c r="C82" s="12">
        <v>18</v>
      </c>
      <c r="D82" s="12">
        <v>5.9</v>
      </c>
      <c r="E82" s="12">
        <v>20</v>
      </c>
      <c r="G82" s="12">
        <v>11</v>
      </c>
      <c r="H82" s="12">
        <v>11</v>
      </c>
      <c r="I82" s="12">
        <v>11</v>
      </c>
      <c r="J82" s="12">
        <v>103</v>
      </c>
      <c r="K82" s="12">
        <v>8</v>
      </c>
      <c r="L82" s="12">
        <v>6</v>
      </c>
      <c r="M82" s="12">
        <v>14</v>
      </c>
      <c r="N82" s="12">
        <v>9.55</v>
      </c>
      <c r="O82" s="12">
        <v>12</v>
      </c>
      <c r="R82" s="12">
        <v>55</v>
      </c>
      <c r="S82" s="12">
        <v>42</v>
      </c>
      <c r="T82" s="24">
        <v>7.2</v>
      </c>
      <c r="U82" s="12">
        <v>104</v>
      </c>
      <c r="V82" s="12">
        <v>13</v>
      </c>
      <c r="W82" s="12">
        <v>5.1</v>
      </c>
      <c r="Y82" s="24">
        <v>1.43</v>
      </c>
      <c r="AA82" s="24">
        <f>+B82/Notes!C$26</f>
        <v>1.6541376157216299</v>
      </c>
      <c r="AB82" s="24">
        <f>+C82/Notes!$C$13</f>
        <v>0.5107976957348392</v>
      </c>
      <c r="AC82" s="24">
        <f>+D82/Notes!$C$11</f>
        <v>12.823299282764618</v>
      </c>
      <c r="AD82" s="24">
        <f>+E82/Notes!$C$11</f>
        <v>43.468811128015645</v>
      </c>
      <c r="AE82" s="24">
        <f>+F82/Notes!$C$11</f>
        <v>0</v>
      </c>
      <c r="AF82" s="24">
        <f>+G82/Notes!$C$11</f>
        <v>23.907846120408607</v>
      </c>
      <c r="AG82" s="24">
        <f>+H82/Notes!$C$11</f>
        <v>23.907846120408607</v>
      </c>
      <c r="AH82" s="24">
        <f>+I82/Notes!$C$11</f>
        <v>23.907846120408607</v>
      </c>
      <c r="AI82" s="24">
        <f>+J82/Notes!C$27</f>
        <v>3.24405985082553</v>
      </c>
      <c r="AJ82" s="24">
        <f>+K82/Notes!$C$11</f>
        <v>17.38752445120626</v>
      </c>
      <c r="AK82" s="24">
        <f>+L82/Notes!$C$11</f>
        <v>13.040643338404694</v>
      </c>
      <c r="AL82" s="24">
        <f t="shared" si="2"/>
        <v>14</v>
      </c>
      <c r="AM82" s="24">
        <f t="shared" si="3"/>
        <v>9.55</v>
      </c>
      <c r="AN82" s="24">
        <f>+O82/Notes!$C$11</f>
        <v>26.081286676809388</v>
      </c>
      <c r="AO82" s="24">
        <f>+P82/Notes!$C$22</f>
        <v>0</v>
      </c>
      <c r="AP82" s="24">
        <f>+Q82/Notes!$C$21</f>
        <v>0</v>
      </c>
      <c r="AQ82" s="24">
        <f>+R82/Notes!C$28</f>
        <v>1.7132499856943628</v>
      </c>
      <c r="AR82" s="24">
        <f>+S82/Notes!$C$13</f>
        <v>1.1918612900479584</v>
      </c>
      <c r="AS82" s="24">
        <f>+T82/Notes!$C$11</f>
        <v>15.648772006085634</v>
      </c>
      <c r="AT82" s="24">
        <f>+U82/Notes!C$29</f>
        <v>4.093308703684951</v>
      </c>
      <c r="AU82" s="24">
        <f>+V82/Notes!$C$11</f>
        <v>28.254727233210172</v>
      </c>
      <c r="AV82" s="24">
        <f>+W82/Notes!$C$11</f>
        <v>11.08454683764399</v>
      </c>
      <c r="AW82" s="24">
        <f>+X82/100/Notes!$C$11</f>
        <v>0</v>
      </c>
      <c r="AX82" s="24">
        <f>+Y82/Notes!$C$20</f>
        <v>0.05442601818824661</v>
      </c>
      <c r="AZ82" s="24">
        <f>+AA82/100*Silver!$D229</f>
        <v>0.40781301792363595</v>
      </c>
      <c r="BA82" s="24">
        <f>+AB82/100*Silver!$D229</f>
        <v>0.12593265993481875</v>
      </c>
      <c r="BB82" s="24">
        <f>+AC82/100*Silver!$D229</f>
        <v>3.161471168141486</v>
      </c>
      <c r="BC82" s="24">
        <f>+AD82/100*Silver!$D229</f>
        <v>10.716851417428765</v>
      </c>
      <c r="BD82" s="24">
        <f>+AE82/100*Silver!$D229</f>
        <v>0</v>
      </c>
      <c r="BE82" s="24">
        <f>+AF82/100*Silver!$D229</f>
        <v>5.894268279585822</v>
      </c>
      <c r="BF82" s="24">
        <f>+AG82/100*Silver!$D229</f>
        <v>5.894268279585822</v>
      </c>
      <c r="BG82" s="24">
        <f>+AH82/100*Silver!$D229</f>
        <v>5.894268279585822</v>
      </c>
      <c r="BH82" s="24">
        <f>+AI82/100*Silver!$D229</f>
        <v>0.7997943009795494</v>
      </c>
      <c r="BI82" s="24">
        <f>+AJ82/100*Silver!$D229</f>
        <v>4.286740566971507</v>
      </c>
      <c r="BJ82" s="24">
        <f>+AK82/100*Silver!$D229</f>
        <v>3.21505542522863</v>
      </c>
      <c r="BK82" s="24">
        <f>+AL82/100*Silver!$D229</f>
        <v>3.4515763360112834</v>
      </c>
      <c r="BL82" s="24">
        <f>+AM82*Silver!$D229</f>
        <v>235.4468143493411</v>
      </c>
      <c r="BM82" s="24">
        <f>+AN82/100*Silver!$D229</f>
        <v>6.43011085045726</v>
      </c>
      <c r="BN82" s="24">
        <f>+AO82*Silver!$D229</f>
        <v>0</v>
      </c>
      <c r="BO82" s="24">
        <f>+AP82*Silver!$D229</f>
        <v>0</v>
      </c>
      <c r="BP82" s="24">
        <f>+AQ82/100*Silver!$D229</f>
        <v>0.42238665059245234</v>
      </c>
      <c r="BQ82" s="24">
        <f>+AR82/100*Silver!$D229</f>
        <v>0.2938428731812438</v>
      </c>
      <c r="BR82" s="24">
        <f>+AS82/100*Silver!$D229</f>
        <v>3.8580665102743565</v>
      </c>
      <c r="BS82" s="24">
        <f>+AT82/100*Silver!$D229</f>
        <v>1.0091691041162856</v>
      </c>
      <c r="BT82" s="24">
        <f>+AU82/100*Silver!$D229</f>
        <v>6.965953421328698</v>
      </c>
      <c r="BU82" s="24">
        <f>+AV82/100*Silver!$D229</f>
        <v>2.7327971114443352</v>
      </c>
      <c r="BV82" s="24">
        <f>+AW82*Silver!$D229</f>
        <v>0</v>
      </c>
      <c r="BW82" s="24">
        <f>+AX82*Silver!$D229</f>
        <v>1.3418254031562264</v>
      </c>
    </row>
    <row r="83" spans="1:75" ht="15">
      <c r="A83" s="12">
        <v>1864</v>
      </c>
      <c r="B83" s="12">
        <v>76</v>
      </c>
      <c r="C83" s="12">
        <v>21</v>
      </c>
      <c r="D83" s="12">
        <v>7.9</v>
      </c>
      <c r="E83" s="12">
        <v>35</v>
      </c>
      <c r="G83" s="12">
        <v>16</v>
      </c>
      <c r="H83" s="12">
        <v>14</v>
      </c>
      <c r="I83" s="12">
        <v>16</v>
      </c>
      <c r="J83" s="12">
        <v>145</v>
      </c>
      <c r="K83" s="12">
        <v>10</v>
      </c>
      <c r="L83" s="12">
        <v>8</v>
      </c>
      <c r="M83" s="12">
        <v>19</v>
      </c>
      <c r="N83" s="12">
        <v>11.41</v>
      </c>
      <c r="O83" s="12">
        <v>14</v>
      </c>
      <c r="R83" s="12">
        <v>75</v>
      </c>
      <c r="S83" s="12">
        <v>60</v>
      </c>
      <c r="T83" s="24">
        <v>15.3</v>
      </c>
      <c r="U83" s="12">
        <v>137</v>
      </c>
      <c r="V83" s="12">
        <v>18</v>
      </c>
      <c r="W83" s="12">
        <v>7.6</v>
      </c>
      <c r="Y83" s="24">
        <v>2</v>
      </c>
      <c r="AA83" s="24">
        <f>+B83/Notes!C$26</f>
        <v>2.7936546398854194</v>
      </c>
      <c r="AB83" s="24">
        <f>+C83/Notes!$C$13</f>
        <v>0.5959306450239792</v>
      </c>
      <c r="AC83" s="24">
        <f>+D83/Notes!$C$11</f>
        <v>17.17018039556618</v>
      </c>
      <c r="AD83" s="24">
        <f>+E83/Notes!$C$11</f>
        <v>76.07041947402739</v>
      </c>
      <c r="AE83" s="24">
        <f>+F83/Notes!$C$11</f>
        <v>0</v>
      </c>
      <c r="AF83" s="24">
        <f>+G83/Notes!$C$11</f>
        <v>34.77504890241252</v>
      </c>
      <c r="AG83" s="24">
        <f>+H83/Notes!$C$11</f>
        <v>30.428167789610953</v>
      </c>
      <c r="AH83" s="24">
        <f>+I83/Notes!$C$11</f>
        <v>34.77504890241252</v>
      </c>
      <c r="AI83" s="24">
        <f>+J83/Notes!C$27</f>
        <v>4.566880372521378</v>
      </c>
      <c r="AJ83" s="24">
        <f>+K83/Notes!$C$11</f>
        <v>21.734405564007822</v>
      </c>
      <c r="AK83" s="24">
        <f>+L83/Notes!$C$11</f>
        <v>17.38752445120626</v>
      </c>
      <c r="AL83" s="24">
        <f t="shared" si="2"/>
        <v>19</v>
      </c>
      <c r="AM83" s="24">
        <f t="shared" si="3"/>
        <v>11.41</v>
      </c>
      <c r="AN83" s="24">
        <f>+O83/Notes!$C$11</f>
        <v>30.428167789610953</v>
      </c>
      <c r="AO83" s="24">
        <f>+P83/Notes!$C$22</f>
        <v>0</v>
      </c>
      <c r="AP83" s="24">
        <f>+Q83/Notes!$C$21</f>
        <v>0</v>
      </c>
      <c r="AQ83" s="24">
        <f>+R83/Notes!C$28</f>
        <v>2.3362499804923127</v>
      </c>
      <c r="AR83" s="24">
        <f>+S83/Notes!$C$13</f>
        <v>1.7026589857827976</v>
      </c>
      <c r="AS83" s="24">
        <f>+T83/Notes!$C$11</f>
        <v>33.25364051293197</v>
      </c>
      <c r="AT83" s="24">
        <f>+U83/Notes!C$29</f>
        <v>5.392147042354214</v>
      </c>
      <c r="AU83" s="24">
        <f>+V83/Notes!$C$11</f>
        <v>39.12193001521408</v>
      </c>
      <c r="AV83" s="24">
        <f>+W83/Notes!$C$11</f>
        <v>16.518148228645945</v>
      </c>
      <c r="AW83" s="24">
        <f>+X83/100/Notes!$C$11</f>
        <v>0</v>
      </c>
      <c r="AX83" s="24">
        <f>+Y83/Notes!$C$20</f>
        <v>0.07612030515838687</v>
      </c>
      <c r="AZ83" s="24">
        <f>+AA83/100*Silver!$D230</f>
        <v>0.688750874715474</v>
      </c>
      <c r="BA83" s="24">
        <f>+AB83/100*Silver!$D230</f>
        <v>0.1469214365906219</v>
      </c>
      <c r="BB83" s="24">
        <f>+AC83/100*Silver!$D230</f>
        <v>4.233156309884363</v>
      </c>
      <c r="BC83" s="24">
        <f>+AD83/100*Silver!$D230</f>
        <v>18.75448998050034</v>
      </c>
      <c r="BD83" s="24">
        <f>+AE83/100*Silver!$D230</f>
        <v>0</v>
      </c>
      <c r="BE83" s="24">
        <f>+AF83/100*Silver!$D230</f>
        <v>8.573481133943014</v>
      </c>
      <c r="BF83" s="24">
        <f>+AG83/100*Silver!$D230</f>
        <v>7.501795992200138</v>
      </c>
      <c r="BG83" s="24">
        <f>+AH83/100*Silver!$D230</f>
        <v>8.573481133943014</v>
      </c>
      <c r="BH83" s="24">
        <f>+AI83/100*Silver!$D230</f>
        <v>1.1259240159420842</v>
      </c>
      <c r="BI83" s="24">
        <f>+AJ83/100*Silver!$D230</f>
        <v>5.358425708714383</v>
      </c>
      <c r="BJ83" s="24">
        <f>+AK83/100*Silver!$D230</f>
        <v>4.286740566971507</v>
      </c>
      <c r="BK83" s="24">
        <f>+AL83/100*Silver!$D230</f>
        <v>4.684282170301027</v>
      </c>
      <c r="BL83" s="24">
        <f>+AM83*Silver!$D230</f>
        <v>281.3034713849196</v>
      </c>
      <c r="BM83" s="24">
        <f>+AN83/100*Silver!$D230</f>
        <v>7.501795992200138</v>
      </c>
      <c r="BN83" s="24">
        <f>+AO83*Silver!$D230</f>
        <v>0</v>
      </c>
      <c r="BO83" s="24">
        <f>+AP83*Silver!$D230</f>
        <v>0</v>
      </c>
      <c r="BP83" s="24">
        <f>+AQ83/100*Silver!$D230</f>
        <v>0.5759817962624348</v>
      </c>
      <c r="BQ83" s="24">
        <f>+AR83/100*Silver!$D230</f>
        <v>0.4197755331160626</v>
      </c>
      <c r="BR83" s="24">
        <f>+AS83/100*Silver!$D230</f>
        <v>8.198391334333008</v>
      </c>
      <c r="BS83" s="24">
        <f>+AT83/100*Silver!$D230</f>
        <v>1.3293862236916454</v>
      </c>
      <c r="BT83" s="24">
        <f>+AU83/100*Silver!$D230</f>
        <v>9.64516627568589</v>
      </c>
      <c r="BU83" s="24">
        <f>+AV83/100*Silver!$D230</f>
        <v>4.072403538622932</v>
      </c>
      <c r="BV83" s="24">
        <f>+AW83*Silver!$D230</f>
        <v>0</v>
      </c>
      <c r="BW83" s="24">
        <f>+AX83*Silver!$D230</f>
        <v>1.8766788855331837</v>
      </c>
    </row>
    <row r="84" spans="1:75" ht="15">
      <c r="A84" s="12">
        <v>1865</v>
      </c>
      <c r="B84" s="12">
        <v>89</v>
      </c>
      <c r="C84" s="12">
        <v>23</v>
      </c>
      <c r="D84" s="12">
        <v>9.8</v>
      </c>
      <c r="E84" s="12">
        <v>34</v>
      </c>
      <c r="G84" s="12">
        <v>12</v>
      </c>
      <c r="H84" s="12">
        <v>17</v>
      </c>
      <c r="I84" s="12">
        <v>18</v>
      </c>
      <c r="J84" s="12">
        <v>170</v>
      </c>
      <c r="K84" s="12">
        <v>10</v>
      </c>
      <c r="L84" s="12">
        <v>16</v>
      </c>
      <c r="M84" s="12">
        <v>20</v>
      </c>
      <c r="N84" s="12">
        <v>13.31</v>
      </c>
      <c r="O84" s="12">
        <v>16</v>
      </c>
      <c r="R84" s="12">
        <v>82</v>
      </c>
      <c r="S84" s="12">
        <v>48</v>
      </c>
      <c r="T84" s="24">
        <v>14.3</v>
      </c>
      <c r="U84" s="12">
        <v>160</v>
      </c>
      <c r="V84" s="12">
        <v>22</v>
      </c>
      <c r="W84" s="12">
        <v>9.1</v>
      </c>
      <c r="Y84" s="24">
        <v>2.27</v>
      </c>
      <c r="AA84" s="24">
        <f>+B84/Notes!C$26</f>
        <v>3.271516617760557</v>
      </c>
      <c r="AB84" s="24">
        <f>+C84/Notes!$C$13</f>
        <v>0.6526859445500724</v>
      </c>
      <c r="AC84" s="24">
        <f>+D84/Notes!$C$11</f>
        <v>21.29971745272767</v>
      </c>
      <c r="AD84" s="24">
        <f>+E84/Notes!$C$11</f>
        <v>73.8969789176266</v>
      </c>
      <c r="AE84" s="24">
        <f>+F84/Notes!$C$11</f>
        <v>0</v>
      </c>
      <c r="AF84" s="24">
        <f>+G84/Notes!$C$11</f>
        <v>26.081286676809388</v>
      </c>
      <c r="AG84" s="24">
        <f>+H84/Notes!$C$11</f>
        <v>36.9484894588133</v>
      </c>
      <c r="AH84" s="24">
        <f>+I84/Notes!$C$11</f>
        <v>39.12193001521408</v>
      </c>
      <c r="AI84" s="24">
        <f>+J84/Notes!C$27</f>
        <v>5.354273540197477</v>
      </c>
      <c r="AJ84" s="24">
        <f>+K84/Notes!$C$11</f>
        <v>21.734405564007822</v>
      </c>
      <c r="AK84" s="24">
        <f>+L84/Notes!$C$11</f>
        <v>34.77504890241252</v>
      </c>
      <c r="AL84" s="24">
        <f t="shared" si="2"/>
        <v>20</v>
      </c>
      <c r="AM84" s="24">
        <f t="shared" si="3"/>
        <v>13.31</v>
      </c>
      <c r="AN84" s="24">
        <f>+O84/Notes!$C$11</f>
        <v>34.77504890241252</v>
      </c>
      <c r="AO84" s="24">
        <f>+P84/Notes!$C$22</f>
        <v>0</v>
      </c>
      <c r="AP84" s="24">
        <f>+Q84/Notes!$C$21</f>
        <v>0</v>
      </c>
      <c r="AQ84" s="24">
        <f>+R84/Notes!C$28</f>
        <v>2.5542999786715956</v>
      </c>
      <c r="AR84" s="24">
        <f>+S84/Notes!$C$13</f>
        <v>1.362127188626238</v>
      </c>
      <c r="AS84" s="24">
        <f>+T84/Notes!$C$11</f>
        <v>31.08019995653119</v>
      </c>
      <c r="AT84" s="24">
        <f>+U84/Notes!C$29</f>
        <v>6.297398005669154</v>
      </c>
      <c r="AU84" s="24">
        <f>+V84/Notes!$C$11</f>
        <v>47.815692240817214</v>
      </c>
      <c r="AV84" s="24">
        <f>+W84/Notes!$C$11</f>
        <v>19.778309063247118</v>
      </c>
      <c r="AW84" s="24">
        <f>+X84/100/Notes!$C$11</f>
        <v>0</v>
      </c>
      <c r="AX84" s="24">
        <f>+Y84/Notes!$C$20</f>
        <v>0.0863965463547691</v>
      </c>
      <c r="AZ84" s="24">
        <f>+AA84/100*Silver!$D231</f>
        <v>0.8114029054838852</v>
      </c>
      <c r="BA84" s="24">
        <f>+AB84/100*Silver!$D231</f>
        <v>0.1618794380873243</v>
      </c>
      <c r="BB84" s="24">
        <f>+AC84/100*Silver!$D231</f>
        <v>5.282764737707338</v>
      </c>
      <c r="BC84" s="24">
        <f>+AD84/100*Silver!$D231</f>
        <v>18.327959294086682</v>
      </c>
      <c r="BD84" s="24">
        <f>+AE84/100*Silver!$D231</f>
        <v>0</v>
      </c>
      <c r="BE84" s="24">
        <f>+AF84/100*Silver!$D231</f>
        <v>6.468691515560005</v>
      </c>
      <c r="BF84" s="24">
        <f>+AG84/100*Silver!$D231</f>
        <v>9.163979647043341</v>
      </c>
      <c r="BG84" s="24">
        <f>+AH84/100*Silver!$D231</f>
        <v>9.703037273340009</v>
      </c>
      <c r="BH84" s="24">
        <f>+AI84/100*Silver!$D231</f>
        <v>1.327969139354588</v>
      </c>
      <c r="BI84" s="24">
        <f>+AJ84/100*Silver!$D231</f>
        <v>5.390576262966671</v>
      </c>
      <c r="BJ84" s="24">
        <f>+AK84/100*Silver!$D231</f>
        <v>8.624922020746673</v>
      </c>
      <c r="BK84" s="24">
        <f>+AL84/100*Silver!$D231</f>
        <v>4.960408277181931</v>
      </c>
      <c r="BL84" s="24">
        <f>+AM84*Silver!$D231</f>
        <v>330.1151708464575</v>
      </c>
      <c r="BM84" s="24">
        <f>+AN84/100*Silver!$D231</f>
        <v>8.624922020746673</v>
      </c>
      <c r="BN84" s="24">
        <f>+AO84*Silver!$D231</f>
        <v>0</v>
      </c>
      <c r="BO84" s="24">
        <f>+AP84*Silver!$D231</f>
        <v>0</v>
      </c>
      <c r="BP84" s="24">
        <f>+AQ84/100*Silver!$D231</f>
        <v>0.6335185378304106</v>
      </c>
      <c r="BQ84" s="24">
        <f>+AR84/100*Silver!$D231</f>
        <v>0.33783534905180723</v>
      </c>
      <c r="BR84" s="24">
        <f>+AS84/100*Silver!$D231</f>
        <v>7.70852405604234</v>
      </c>
      <c r="BS84" s="24">
        <f>+AT84/100*Silver!$D231</f>
        <v>1.5618832596015126</v>
      </c>
      <c r="BT84" s="24">
        <f>+AU84/100*Silver!$D231</f>
        <v>11.859267778526677</v>
      </c>
      <c r="BU84" s="24">
        <f>+AV84/100*Silver!$D231</f>
        <v>4.90542439929967</v>
      </c>
      <c r="BV84" s="24">
        <f>+AW84*Silver!$D231</f>
        <v>0</v>
      </c>
      <c r="BW84" s="24">
        <f>+AX84*Silver!$D231</f>
        <v>2.142810718290645</v>
      </c>
    </row>
    <row r="85" spans="1:75" ht="15">
      <c r="A85" s="12">
        <v>1866</v>
      </c>
      <c r="B85" s="12">
        <v>133</v>
      </c>
      <c r="C85" s="12">
        <v>21</v>
      </c>
      <c r="D85" s="12">
        <v>9.8</v>
      </c>
      <c r="E85" s="12">
        <v>36</v>
      </c>
      <c r="G85" s="12">
        <v>13</v>
      </c>
      <c r="H85" s="12">
        <v>18</v>
      </c>
      <c r="I85" s="12">
        <v>18</v>
      </c>
      <c r="J85" s="12">
        <v>107</v>
      </c>
      <c r="K85" s="12">
        <v>8</v>
      </c>
      <c r="L85" s="12">
        <v>15</v>
      </c>
      <c r="M85" s="12">
        <v>21</v>
      </c>
      <c r="N85" s="12">
        <v>13.15</v>
      </c>
      <c r="O85" s="12">
        <v>14</v>
      </c>
      <c r="R85" s="12">
        <v>62</v>
      </c>
      <c r="S85" s="12">
        <v>51</v>
      </c>
      <c r="T85" s="24">
        <v>11</v>
      </c>
      <c r="U85" s="12">
        <v>123</v>
      </c>
      <c r="V85" s="12">
        <v>20</v>
      </c>
      <c r="W85" s="12">
        <v>8.7</v>
      </c>
      <c r="Y85" s="24">
        <v>2.86</v>
      </c>
      <c r="AA85" s="24">
        <f>+B85/Notes!C$26</f>
        <v>4.8888956197994835</v>
      </c>
      <c r="AB85" s="24">
        <f>+C85/Notes!$C$13</f>
        <v>0.5959306450239792</v>
      </c>
      <c r="AC85" s="24">
        <f>+D85/Notes!$C$11</f>
        <v>21.29971745272767</v>
      </c>
      <c r="AD85" s="24">
        <f>+E85/Notes!$C$11</f>
        <v>78.24386003042817</v>
      </c>
      <c r="AE85" s="24">
        <f>+F85/Notes!$C$11</f>
        <v>0</v>
      </c>
      <c r="AF85" s="24">
        <f>+G85/Notes!$C$11</f>
        <v>28.254727233210172</v>
      </c>
      <c r="AG85" s="24">
        <f>+H85/Notes!$C$11</f>
        <v>39.12193001521408</v>
      </c>
      <c r="AH85" s="24">
        <f>+I85/Notes!$C$11</f>
        <v>39.12193001521408</v>
      </c>
      <c r="AI85" s="24">
        <f>+J85/Notes!C$27</f>
        <v>3.370042757653706</v>
      </c>
      <c r="AJ85" s="24">
        <f>+K85/Notes!$C$11</f>
        <v>17.38752445120626</v>
      </c>
      <c r="AK85" s="24">
        <f>+L85/Notes!$C$11</f>
        <v>32.60160834601174</v>
      </c>
      <c r="AL85" s="24">
        <f t="shared" si="2"/>
        <v>21</v>
      </c>
      <c r="AM85" s="24">
        <f t="shared" si="3"/>
        <v>13.15</v>
      </c>
      <c r="AN85" s="24">
        <f>+O85/Notes!$C$11</f>
        <v>30.428167789610953</v>
      </c>
      <c r="AO85" s="24">
        <f>+P85/Notes!$C$22</f>
        <v>0</v>
      </c>
      <c r="AP85" s="24">
        <f>+Q85/Notes!$C$21</f>
        <v>0</v>
      </c>
      <c r="AQ85" s="24">
        <f>+R85/Notes!C$28</f>
        <v>1.9312999838736453</v>
      </c>
      <c r="AR85" s="24">
        <f>+S85/Notes!$C$13</f>
        <v>1.447260137915378</v>
      </c>
      <c r="AS85" s="24">
        <f>+T85/Notes!$C$11</f>
        <v>23.907846120408607</v>
      </c>
      <c r="AT85" s="24">
        <f>+U85/Notes!C$29</f>
        <v>4.841124716858163</v>
      </c>
      <c r="AU85" s="24">
        <f>+V85/Notes!$C$11</f>
        <v>43.468811128015645</v>
      </c>
      <c r="AV85" s="24">
        <f>+W85/Notes!$C$11</f>
        <v>18.908932840686806</v>
      </c>
      <c r="AW85" s="24">
        <f>+X85/100/Notes!$C$11</f>
        <v>0</v>
      </c>
      <c r="AX85" s="24">
        <f>+Y85/Notes!$C$20</f>
        <v>0.10885203637649322</v>
      </c>
      <c r="AZ85" s="24">
        <f>+AA85/100*Silver!$D232</f>
        <v>1.2108161775401063</v>
      </c>
      <c r="BA85" s="24">
        <f>+AB85/100*Silver!$D232</f>
        <v>0.14759211932541508</v>
      </c>
      <c r="BB85" s="24">
        <f>+AC85/100*Silver!$D232</f>
        <v>5.275228696712036</v>
      </c>
      <c r="BC85" s="24">
        <f>+AD85/100*Silver!$D232</f>
        <v>19.378391130778905</v>
      </c>
      <c r="BD85" s="24">
        <f>+AE85/100*Silver!$D232</f>
        <v>0</v>
      </c>
      <c r="BE85" s="24">
        <f>+AF85/100*Silver!$D232</f>
        <v>6.997752352781271</v>
      </c>
      <c r="BF85" s="24">
        <f>+AG85/100*Silver!$D232</f>
        <v>9.689195565389452</v>
      </c>
      <c r="BG85" s="24">
        <f>+AH85/100*Silver!$D232</f>
        <v>9.689195565389452</v>
      </c>
      <c r="BH85" s="24">
        <f>+AI85/100*Silver!$D232</f>
        <v>0.8346470465524768</v>
      </c>
      <c r="BI85" s="24">
        <f>+AJ85/100*Silver!$D232</f>
        <v>4.30630914017309</v>
      </c>
      <c r="BJ85" s="24">
        <f>+AK85/100*Silver!$D232</f>
        <v>8.074329637824544</v>
      </c>
      <c r="BK85" s="24">
        <f>+AL85/100*Silver!$D232</f>
        <v>5.200998692908302</v>
      </c>
      <c r="BL85" s="24">
        <f>+AM85*Silver!$D232</f>
        <v>325.6815848178294</v>
      </c>
      <c r="BM85" s="24">
        <f>+AN85/100*Silver!$D232</f>
        <v>7.5360409953029075</v>
      </c>
      <c r="BN85" s="24">
        <f>+AO85*Silver!$D232</f>
        <v>0</v>
      </c>
      <c r="BO85" s="24">
        <f>+AP85*Silver!$D232</f>
        <v>0</v>
      </c>
      <c r="BP85" s="24">
        <f>+AQ85/100*Silver!$D232</f>
        <v>0.4783185091305073</v>
      </c>
      <c r="BQ85" s="24">
        <f>+AR85/100*Silver!$D232</f>
        <v>0.35843800407600807</v>
      </c>
      <c r="BR85" s="24">
        <f>+AS85/100*Silver!$D232</f>
        <v>5.921175067737999</v>
      </c>
      <c r="BS85" s="24">
        <f>+AT85/100*Silver!$D232</f>
        <v>1.1989849202183511</v>
      </c>
      <c r="BT85" s="24">
        <f>+AU85/100*Silver!$D232</f>
        <v>10.765772850432723</v>
      </c>
      <c r="BU85" s="24">
        <f>+AV85/100*Silver!$D232</f>
        <v>4.683111189938235</v>
      </c>
      <c r="BV85" s="24">
        <f>+AW85*Silver!$D232</f>
        <v>0</v>
      </c>
      <c r="BW85" s="24">
        <f>+AX85*Silver!$D232</f>
        <v>2.6959014234026104</v>
      </c>
    </row>
    <row r="86" spans="1:75" ht="15">
      <c r="A86" s="12">
        <v>1867</v>
      </c>
      <c r="B86" s="12">
        <v>115</v>
      </c>
      <c r="C86" s="12">
        <v>18</v>
      </c>
      <c r="D86" s="12">
        <v>9.5</v>
      </c>
      <c r="E86" s="12">
        <v>29</v>
      </c>
      <c r="G86" s="12">
        <v>18</v>
      </c>
      <c r="H86" s="12">
        <v>17</v>
      </c>
      <c r="I86" s="12">
        <v>17</v>
      </c>
      <c r="J86" s="12">
        <v>140</v>
      </c>
      <c r="K86" s="12">
        <v>9</v>
      </c>
      <c r="L86" s="12">
        <v>13</v>
      </c>
      <c r="M86" s="12">
        <v>21</v>
      </c>
      <c r="N86" s="12">
        <v>13.91</v>
      </c>
      <c r="O86" s="12">
        <v>13</v>
      </c>
      <c r="R86" s="12">
        <v>67</v>
      </c>
      <c r="S86" s="12">
        <v>64</v>
      </c>
      <c r="T86" s="24">
        <v>8.5</v>
      </c>
      <c r="U86" s="12">
        <v>152</v>
      </c>
      <c r="V86" s="12">
        <v>17</v>
      </c>
      <c r="W86" s="12">
        <v>10.4</v>
      </c>
      <c r="Y86" s="24">
        <v>3.42</v>
      </c>
      <c r="AA86" s="24">
        <f>+B86/Notes!C$26</f>
        <v>4.227240573510832</v>
      </c>
      <c r="AB86" s="24">
        <f>+C86/Notes!$C$13</f>
        <v>0.5107976957348392</v>
      </c>
      <c r="AC86" s="24">
        <f>+D86/Notes!$C$11</f>
        <v>20.647685285807434</v>
      </c>
      <c r="AD86" s="24">
        <f>+E86/Notes!$C$11</f>
        <v>63.02977613562269</v>
      </c>
      <c r="AE86" s="24">
        <f>+F86/Notes!$C$11</f>
        <v>0</v>
      </c>
      <c r="AF86" s="24">
        <f>+G86/Notes!$C$11</f>
        <v>39.12193001521408</v>
      </c>
      <c r="AG86" s="24">
        <f>+H86/Notes!$C$11</f>
        <v>36.9484894588133</v>
      </c>
      <c r="AH86" s="24">
        <f>+I86/Notes!$C$11</f>
        <v>36.9484894588133</v>
      </c>
      <c r="AI86" s="24">
        <f>+J86/Notes!C$27</f>
        <v>4.4094017389861575</v>
      </c>
      <c r="AJ86" s="24">
        <f>+K86/Notes!$C$11</f>
        <v>19.56096500760704</v>
      </c>
      <c r="AK86" s="24">
        <f>+L86/Notes!$C$11</f>
        <v>28.254727233210172</v>
      </c>
      <c r="AL86" s="24">
        <f t="shared" si="2"/>
        <v>21</v>
      </c>
      <c r="AM86" s="24">
        <f t="shared" si="3"/>
        <v>13.91</v>
      </c>
      <c r="AN86" s="24">
        <f>+O86/Notes!$C$11</f>
        <v>28.254727233210172</v>
      </c>
      <c r="AO86" s="24">
        <f>+P86/Notes!$C$22</f>
        <v>0</v>
      </c>
      <c r="AP86" s="24">
        <f>+Q86/Notes!$C$21</f>
        <v>0</v>
      </c>
      <c r="AQ86" s="24">
        <f>+R86/Notes!C$28</f>
        <v>2.087049982573133</v>
      </c>
      <c r="AR86" s="24">
        <f>+S86/Notes!$C$13</f>
        <v>1.8161695848349841</v>
      </c>
      <c r="AS86" s="24">
        <f>+T86/Notes!$C$11</f>
        <v>18.47424472940665</v>
      </c>
      <c r="AT86" s="24">
        <f>+U86/Notes!C$29</f>
        <v>5.982528105385697</v>
      </c>
      <c r="AU86" s="24">
        <f>+V86/Notes!$C$11</f>
        <v>36.9484894588133</v>
      </c>
      <c r="AV86" s="24">
        <f>+W86/Notes!$C$11</f>
        <v>22.60378178656814</v>
      </c>
      <c r="AW86" s="24">
        <f>+X86/100/Notes!$C$11</f>
        <v>0</v>
      </c>
      <c r="AX86" s="24">
        <f>+Y86/Notes!$C$20</f>
        <v>0.13016572182084155</v>
      </c>
      <c r="AZ86" s="24">
        <f>+AA86/100*Silver!$D233</f>
        <v>1.0538618172988008</v>
      </c>
      <c r="BA86" s="24">
        <f>+AB86/100*Silver!$D233</f>
        <v>0.1273431635929055</v>
      </c>
      <c r="BB86" s="24">
        <f>+AC86/100*Silver!$D233</f>
        <v>5.1475204119368705</v>
      </c>
      <c r="BC86" s="24">
        <f>+AD86/100*Silver!$D233</f>
        <v>15.713483362754657</v>
      </c>
      <c r="BD86" s="24">
        <f>+AE86/100*Silver!$D233</f>
        <v>0</v>
      </c>
      <c r="BE86" s="24">
        <f>+AF86/100*Silver!$D233</f>
        <v>9.753196569985649</v>
      </c>
      <c r="BF86" s="24">
        <f>+AG86/100*Silver!$D233</f>
        <v>9.211352316097557</v>
      </c>
      <c r="BG86" s="24">
        <f>+AH86/100*Silver!$D233</f>
        <v>9.211352316097557</v>
      </c>
      <c r="BH86" s="24">
        <f>+AI86/100*Silver!$D233</f>
        <v>1.099275058762287</v>
      </c>
      <c r="BI86" s="24">
        <f>+AJ86/100*Silver!$D233</f>
        <v>4.876598284992824</v>
      </c>
      <c r="BJ86" s="24">
        <f>+AK86/100*Silver!$D233</f>
        <v>7.04397530054519</v>
      </c>
      <c r="BK86" s="24">
        <f>+AL86/100*Silver!$D233</f>
        <v>5.23535336549213</v>
      </c>
      <c r="BL86" s="24">
        <f>+AM86*Silver!$D233</f>
        <v>346.7798348285501</v>
      </c>
      <c r="BM86" s="24">
        <f>+AN86/100*Silver!$D233</f>
        <v>7.04397530054519</v>
      </c>
      <c r="BN86" s="24">
        <f>+AO86*Silver!$D233</f>
        <v>0</v>
      </c>
      <c r="BO86" s="24">
        <f>+AP86*Silver!$D233</f>
        <v>0</v>
      </c>
      <c r="BP86" s="24">
        <f>+AQ86/100*Silver!$D233</f>
        <v>0.5203068642959306</v>
      </c>
      <c r="BQ86" s="24">
        <f>+AR86/100*Silver!$D233</f>
        <v>0.45277569277477514</v>
      </c>
      <c r="BR86" s="24">
        <f>+AS86/100*Silver!$D233</f>
        <v>4.605676158048778</v>
      </c>
      <c r="BS86" s="24">
        <f>+AT86/100*Silver!$D233</f>
        <v>1.4914594595562982</v>
      </c>
      <c r="BT86" s="24">
        <f>+AU86/100*Silver!$D233</f>
        <v>9.211352316097557</v>
      </c>
      <c r="BU86" s="24">
        <f>+AV86/100*Silver!$D233</f>
        <v>5.635180240436153</v>
      </c>
      <c r="BV86" s="24">
        <f>+AW86*Silver!$D233</f>
        <v>0</v>
      </c>
      <c r="BW86" s="24">
        <f>+AX86*Silver!$D233</f>
        <v>3.2450645228878816</v>
      </c>
    </row>
    <row r="87" spans="1:75" ht="15">
      <c r="A87" s="12">
        <v>1868</v>
      </c>
      <c r="B87" s="12">
        <v>90</v>
      </c>
      <c r="C87" s="12">
        <v>26</v>
      </c>
      <c r="D87" s="12">
        <v>10.2</v>
      </c>
      <c r="E87" s="12">
        <v>37</v>
      </c>
      <c r="G87" s="12">
        <v>17</v>
      </c>
      <c r="H87" s="12">
        <v>18</v>
      </c>
      <c r="I87" s="12">
        <v>18</v>
      </c>
      <c r="J87" s="12">
        <v>144</v>
      </c>
      <c r="K87" s="12">
        <v>9</v>
      </c>
      <c r="L87" s="12">
        <v>12</v>
      </c>
      <c r="M87" s="12">
        <v>23</v>
      </c>
      <c r="N87" s="12">
        <v>14.77</v>
      </c>
      <c r="O87" s="12">
        <v>12</v>
      </c>
      <c r="R87" s="12">
        <v>77</v>
      </c>
      <c r="S87" s="12">
        <v>68</v>
      </c>
      <c r="T87" s="24">
        <v>12</v>
      </c>
      <c r="U87" s="12">
        <v>170</v>
      </c>
      <c r="V87" s="12">
        <v>20</v>
      </c>
      <c r="W87" s="12">
        <v>12.2</v>
      </c>
      <c r="Y87" s="24">
        <v>2.59</v>
      </c>
      <c r="AA87" s="24">
        <f>+B87/Notes!C$26</f>
        <v>3.3082752314432597</v>
      </c>
      <c r="AB87" s="24">
        <f>+C87/Notes!$C$13</f>
        <v>0.7378188938392123</v>
      </c>
      <c r="AC87" s="24">
        <f>+D87/Notes!$C$11</f>
        <v>22.16909367528798</v>
      </c>
      <c r="AD87" s="24">
        <f>+E87/Notes!$C$11</f>
        <v>80.41730058682894</v>
      </c>
      <c r="AE87" s="24">
        <f>+F87/Notes!$C$11</f>
        <v>0</v>
      </c>
      <c r="AF87" s="24">
        <f>+G87/Notes!$C$11</f>
        <v>36.9484894588133</v>
      </c>
      <c r="AG87" s="24">
        <f>+H87/Notes!$C$11</f>
        <v>39.12193001521408</v>
      </c>
      <c r="AH87" s="24">
        <f>+I87/Notes!$C$11</f>
        <v>39.12193001521408</v>
      </c>
      <c r="AI87" s="24">
        <f>+J87/Notes!C$27</f>
        <v>4.535384645814333</v>
      </c>
      <c r="AJ87" s="24">
        <f>+K87/Notes!$C$11</f>
        <v>19.56096500760704</v>
      </c>
      <c r="AK87" s="24">
        <f>+L87/Notes!$C$11</f>
        <v>26.081286676809388</v>
      </c>
      <c r="AL87" s="24">
        <f t="shared" si="2"/>
        <v>23</v>
      </c>
      <c r="AM87" s="24">
        <f t="shared" si="3"/>
        <v>14.77</v>
      </c>
      <c r="AN87" s="24">
        <f>+O87/Notes!$C$11</f>
        <v>26.081286676809388</v>
      </c>
      <c r="AO87" s="24">
        <f>+P87/Notes!$C$22</f>
        <v>0</v>
      </c>
      <c r="AP87" s="24">
        <f>+Q87/Notes!$C$21</f>
        <v>0</v>
      </c>
      <c r="AQ87" s="24">
        <f>+R87/Notes!C$28</f>
        <v>2.398549979972108</v>
      </c>
      <c r="AR87" s="24">
        <f>+S87/Notes!$C$13</f>
        <v>1.9296801838871707</v>
      </c>
      <c r="AS87" s="24">
        <f>+T87/Notes!$C$11</f>
        <v>26.081286676809388</v>
      </c>
      <c r="AT87" s="24">
        <f>+U87/Notes!C$29</f>
        <v>6.690985381023476</v>
      </c>
      <c r="AU87" s="24">
        <f>+V87/Notes!$C$11</f>
        <v>43.468811128015645</v>
      </c>
      <c r="AV87" s="24">
        <f>+W87/Notes!$C$11</f>
        <v>26.515974788089544</v>
      </c>
      <c r="AW87" s="24">
        <f>+X87/100/Notes!$C$11</f>
        <v>0</v>
      </c>
      <c r="AX87" s="24">
        <f>+Y87/Notes!$C$20</f>
        <v>0.09857579518011099</v>
      </c>
      <c r="AZ87" s="24">
        <f>+AA87/100*Silver!$D234</f>
        <v>0.8273751864644899</v>
      </c>
      <c r="BA87" s="24">
        <f>+AB87/100*Silver!$D234</f>
        <v>0.184523052696836</v>
      </c>
      <c r="BB87" s="24">
        <f>+AC87/100*Silver!$D234</f>
        <v>5.5443264934575085</v>
      </c>
      <c r="BC87" s="24">
        <f>+AD87/100*Silver!$D234</f>
        <v>20.11177257430665</v>
      </c>
      <c r="BD87" s="24">
        <f>+AE87/100*Silver!$D234</f>
        <v>0</v>
      </c>
      <c r="BE87" s="24">
        <f>+AF87/100*Silver!$D234</f>
        <v>9.240544155762514</v>
      </c>
      <c r="BF87" s="24">
        <f>+AG87/100*Silver!$D234</f>
        <v>9.784105576689722</v>
      </c>
      <c r="BG87" s="24">
        <f>+AH87/100*Silver!$D234</f>
        <v>9.784105576689722</v>
      </c>
      <c r="BH87" s="24">
        <f>+AI87/100*Silver!$D234</f>
        <v>1.1342661823761797</v>
      </c>
      <c r="BI87" s="24">
        <f>+AJ87/100*Silver!$D234</f>
        <v>4.892052788344861</v>
      </c>
      <c r="BJ87" s="24">
        <f>+AK87/100*Silver!$D234</f>
        <v>6.522737051126481</v>
      </c>
      <c r="BK87" s="24">
        <f>+AL87/100*Silver!$D234</f>
        <v>5.752130024677981</v>
      </c>
      <c r="BL87" s="24">
        <f>+AM87*Silver!$D234</f>
        <v>369.3867846282338</v>
      </c>
      <c r="BM87" s="24">
        <f>+AN87/100*Silver!$D234</f>
        <v>6.522737051126481</v>
      </c>
      <c r="BN87" s="24">
        <f>+AO87*Silver!$D234</f>
        <v>0</v>
      </c>
      <c r="BO87" s="24">
        <f>+AP87*Silver!$D234</f>
        <v>0</v>
      </c>
      <c r="BP87" s="24">
        <f>+AQ87/100*Silver!$D234</f>
        <v>0.5998596241516665</v>
      </c>
      <c r="BQ87" s="24">
        <f>+AR87/100*Silver!$D234</f>
        <v>0.4825987532071096</v>
      </c>
      <c r="BR87" s="24">
        <f>+AS87/100*Silver!$D234</f>
        <v>6.522737051126481</v>
      </c>
      <c r="BS87" s="24">
        <f>+AT87/100*Silver!$D234</f>
        <v>1.6733659958637639</v>
      </c>
      <c r="BT87" s="24">
        <f>+AU87/100*Silver!$D234</f>
        <v>10.871228418544135</v>
      </c>
      <c r="BU87" s="24">
        <f>+AV87/100*Silver!$D234</f>
        <v>6.631449335311921</v>
      </c>
      <c r="BV87" s="24">
        <f>+AW87*Silver!$D234</f>
        <v>0</v>
      </c>
      <c r="BW87" s="24">
        <f>+AX87*Silver!$D234</f>
        <v>2.4653077876609713</v>
      </c>
    </row>
    <row r="88" spans="1:75" ht="15">
      <c r="A88" s="12">
        <v>1869</v>
      </c>
      <c r="B88" s="12">
        <v>109</v>
      </c>
      <c r="C88" s="12">
        <v>31</v>
      </c>
      <c r="D88" s="12">
        <v>9.5</v>
      </c>
      <c r="E88" s="12">
        <v>36</v>
      </c>
      <c r="G88" s="12">
        <v>18</v>
      </c>
      <c r="H88" s="12">
        <v>16</v>
      </c>
      <c r="I88" s="12">
        <v>19</v>
      </c>
      <c r="J88" s="12">
        <v>122</v>
      </c>
      <c r="K88" s="12">
        <v>8</v>
      </c>
      <c r="L88" s="12">
        <v>12</v>
      </c>
      <c r="M88" s="12">
        <v>23</v>
      </c>
      <c r="N88" s="12">
        <v>14.54</v>
      </c>
      <c r="O88" s="12">
        <v>14</v>
      </c>
      <c r="R88" s="12">
        <v>77</v>
      </c>
      <c r="S88" s="12">
        <v>56</v>
      </c>
      <c r="T88" s="24">
        <v>13.9</v>
      </c>
      <c r="U88" s="12">
        <v>146</v>
      </c>
      <c r="V88" s="12">
        <v>20</v>
      </c>
      <c r="W88" s="12">
        <v>10.8</v>
      </c>
      <c r="Y88" s="24">
        <v>2.14</v>
      </c>
      <c r="AA88" s="24">
        <f>+B88/Notes!C$26</f>
        <v>4.006688891414615</v>
      </c>
      <c r="AB88" s="24">
        <f>+C88/Notes!$C$13</f>
        <v>0.8797071426544454</v>
      </c>
      <c r="AC88" s="24">
        <f>+D88/Notes!$C$11</f>
        <v>20.647685285807434</v>
      </c>
      <c r="AD88" s="24">
        <f>+E88/Notes!$C$11</f>
        <v>78.24386003042817</v>
      </c>
      <c r="AE88" s="24">
        <f>+F88/Notes!$C$11</f>
        <v>0</v>
      </c>
      <c r="AF88" s="24">
        <f>+G88/Notes!$C$11</f>
        <v>39.12193001521408</v>
      </c>
      <c r="AG88" s="24">
        <f>+H88/Notes!$C$11</f>
        <v>34.77504890241252</v>
      </c>
      <c r="AH88" s="24">
        <f>+I88/Notes!$C$11</f>
        <v>41.29537057161487</v>
      </c>
      <c r="AI88" s="24">
        <f>+J88/Notes!C$27</f>
        <v>3.842478658259366</v>
      </c>
      <c r="AJ88" s="24">
        <f>+K88/Notes!$C$11</f>
        <v>17.38752445120626</v>
      </c>
      <c r="AK88" s="24">
        <f>+L88/Notes!$C$11</f>
        <v>26.081286676809388</v>
      </c>
      <c r="AL88" s="24">
        <f t="shared" si="2"/>
        <v>23</v>
      </c>
      <c r="AM88" s="24">
        <f t="shared" si="3"/>
        <v>14.54</v>
      </c>
      <c r="AN88" s="24">
        <f>+O88/Notes!$C$11</f>
        <v>30.428167789610953</v>
      </c>
      <c r="AO88" s="24">
        <f>+P88/Notes!$C$22</f>
        <v>0</v>
      </c>
      <c r="AP88" s="24">
        <f>+Q88/Notes!$C$21</f>
        <v>0</v>
      </c>
      <c r="AQ88" s="24">
        <f>+R88/Notes!C$28</f>
        <v>2.398549979972108</v>
      </c>
      <c r="AR88" s="24">
        <f>+S88/Notes!$C$13</f>
        <v>1.589148386730611</v>
      </c>
      <c r="AS88" s="24">
        <f>+T88/Notes!$C$11</f>
        <v>30.210823733970877</v>
      </c>
      <c r="AT88" s="24">
        <f>+U88/Notes!C$29</f>
        <v>5.746375680173103</v>
      </c>
      <c r="AU88" s="24">
        <f>+V88/Notes!$C$11</f>
        <v>43.468811128015645</v>
      </c>
      <c r="AV88" s="24">
        <f>+W88/Notes!$C$11</f>
        <v>23.47315800912845</v>
      </c>
      <c r="AW88" s="24">
        <f>+X88/100/Notes!$C$11</f>
        <v>0</v>
      </c>
      <c r="AX88" s="24">
        <f>+Y88/Notes!$C$20</f>
        <v>0.08144872651947395</v>
      </c>
      <c r="AZ88" s="24">
        <f>+AA88/100*Silver!$D235</f>
        <v>1.002620994432557</v>
      </c>
      <c r="BA88" s="24">
        <f>+AB88/100*Silver!$D235</f>
        <v>0.22013509760330235</v>
      </c>
      <c r="BB88" s="24">
        <f>+AC88/100*Silver!$D235</f>
        <v>5.166810629681229</v>
      </c>
      <c r="BC88" s="24">
        <f>+AD88/100*Silver!$D235</f>
        <v>19.579492912476233</v>
      </c>
      <c r="BD88" s="24">
        <f>+AE88/100*Silver!$D235</f>
        <v>0</v>
      </c>
      <c r="BE88" s="24">
        <f>+AF88/100*Silver!$D235</f>
        <v>9.789746456238117</v>
      </c>
      <c r="BF88" s="24">
        <f>+AG88/100*Silver!$D235</f>
        <v>8.701996849989436</v>
      </c>
      <c r="BG88" s="24">
        <f>+AH88/100*Silver!$D235</f>
        <v>10.333621259362458</v>
      </c>
      <c r="BH88" s="24">
        <f>+AI88/100*Silver!$D235</f>
        <v>0.9615295516667104</v>
      </c>
      <c r="BI88" s="24">
        <f>+AJ88/100*Silver!$D235</f>
        <v>4.350998424994718</v>
      </c>
      <c r="BJ88" s="24">
        <f>+AK88/100*Silver!$D235</f>
        <v>6.526497637492078</v>
      </c>
      <c r="BK88" s="24">
        <f>+AL88/100*Silver!$D235</f>
        <v>5.755446329102702</v>
      </c>
      <c r="BL88" s="24">
        <f>+AM88*Silver!$D235</f>
        <v>363.8443027180577</v>
      </c>
      <c r="BM88" s="24">
        <f>+AN88/100*Silver!$D235</f>
        <v>7.614247243740757</v>
      </c>
      <c r="BN88" s="24">
        <f>+AO88*Silver!$D235</f>
        <v>0</v>
      </c>
      <c r="BO88" s="24">
        <f>+AP88*Silver!$D235</f>
        <v>0</v>
      </c>
      <c r="BP88" s="24">
        <f>+AQ88/100*Silver!$D235</f>
        <v>0.600205464234775</v>
      </c>
      <c r="BQ88" s="24">
        <f>+AR88/100*Silver!$D235</f>
        <v>0.39766340212209456</v>
      </c>
      <c r="BR88" s="24">
        <f>+AS88/100*Silver!$D235</f>
        <v>7.5598597634283236</v>
      </c>
      <c r="BS88" s="24">
        <f>+AT88/100*Silver!$D235</f>
        <v>1.4379546440911881</v>
      </c>
      <c r="BT88" s="24">
        <f>+AU88/100*Silver!$D235</f>
        <v>10.877496062486795</v>
      </c>
      <c r="BU88" s="24">
        <f>+AV88/100*Silver!$D235</f>
        <v>5.87384787374287</v>
      </c>
      <c r="BV88" s="24">
        <f>+AW88*Silver!$D235</f>
        <v>0</v>
      </c>
      <c r="BW88" s="24">
        <f>+AX88*Silver!$D235</f>
        <v>2.038146843724331</v>
      </c>
    </row>
    <row r="89" spans="1:75" ht="15">
      <c r="A89" s="12">
        <v>1870</v>
      </c>
      <c r="B89" s="12">
        <v>44</v>
      </c>
      <c r="C89" s="12">
        <v>33</v>
      </c>
      <c r="D89" s="12">
        <v>9.9</v>
      </c>
      <c r="E89" s="12">
        <v>33</v>
      </c>
      <c r="G89" s="12">
        <v>13</v>
      </c>
      <c r="H89" s="12">
        <v>18</v>
      </c>
      <c r="I89" s="12">
        <v>15</v>
      </c>
      <c r="J89" s="12">
        <v>119</v>
      </c>
      <c r="K89" s="12">
        <v>7</v>
      </c>
      <c r="L89" s="12">
        <v>8</v>
      </c>
      <c r="M89" s="12">
        <v>21</v>
      </c>
      <c r="N89" s="12">
        <v>14.82</v>
      </c>
      <c r="O89" s="12">
        <v>12</v>
      </c>
      <c r="R89" s="12">
        <v>58</v>
      </c>
      <c r="S89" s="12">
        <v>51</v>
      </c>
      <c r="T89" s="24">
        <v>10.6</v>
      </c>
      <c r="U89" s="12">
        <v>115</v>
      </c>
      <c r="V89" s="12">
        <v>18</v>
      </c>
      <c r="W89" s="12">
        <v>7.7</v>
      </c>
      <c r="Y89" s="24">
        <v>1.88</v>
      </c>
      <c r="AA89" s="24">
        <f>+B89/Notes!C$26</f>
        <v>1.617379002038927</v>
      </c>
      <c r="AB89" s="24">
        <f>+C89/Notes!$C$13</f>
        <v>0.9364624421805386</v>
      </c>
      <c r="AC89" s="24">
        <f>+D89/Notes!$C$11</f>
        <v>21.517061508367746</v>
      </c>
      <c r="AD89" s="24">
        <f>+E89/Notes!$C$11</f>
        <v>71.72353836122582</v>
      </c>
      <c r="AE89" s="24">
        <f>+F89/Notes!$C$11</f>
        <v>0</v>
      </c>
      <c r="AF89" s="24">
        <f>+G89/Notes!$C$11</f>
        <v>28.254727233210172</v>
      </c>
      <c r="AG89" s="24">
        <f>+H89/Notes!$C$11</f>
        <v>39.12193001521408</v>
      </c>
      <c r="AH89" s="24">
        <f>+I89/Notes!$C$11</f>
        <v>32.60160834601174</v>
      </c>
      <c r="AI89" s="24">
        <f>+J89/Notes!C$27</f>
        <v>3.7479914781382337</v>
      </c>
      <c r="AJ89" s="24">
        <f>+K89/Notes!$C$11</f>
        <v>15.214083894805476</v>
      </c>
      <c r="AK89" s="24">
        <f>+L89/Notes!$C$11</f>
        <v>17.38752445120626</v>
      </c>
      <c r="AL89" s="24">
        <f t="shared" si="2"/>
        <v>21</v>
      </c>
      <c r="AM89" s="24">
        <f t="shared" si="3"/>
        <v>14.82</v>
      </c>
      <c r="AN89" s="24">
        <f>+O89/Notes!$C$11</f>
        <v>26.081286676809388</v>
      </c>
      <c r="AO89" s="24">
        <f>+P89/Notes!$C$22</f>
        <v>0</v>
      </c>
      <c r="AP89" s="24">
        <f>+Q89/Notes!$C$21</f>
        <v>0</v>
      </c>
      <c r="AQ89" s="24">
        <f>+R89/Notes!C$28</f>
        <v>1.8066999849140553</v>
      </c>
      <c r="AR89" s="24">
        <f>+S89/Notes!$C$13</f>
        <v>1.447260137915378</v>
      </c>
      <c r="AS89" s="24">
        <f>+T89/Notes!$C$11</f>
        <v>23.03846989784829</v>
      </c>
      <c r="AT89" s="24">
        <f>+U89/Notes!C$29</f>
        <v>4.5262548165747045</v>
      </c>
      <c r="AU89" s="24">
        <f>+V89/Notes!$C$11</f>
        <v>39.12193001521408</v>
      </c>
      <c r="AV89" s="24">
        <f>+W89/Notes!$C$11</f>
        <v>16.735492284286025</v>
      </c>
      <c r="AW89" s="24">
        <f>+X89/100/Notes!$C$11</f>
        <v>0</v>
      </c>
      <c r="AX89" s="24">
        <f>+Y89/Notes!$C$20</f>
        <v>0.07155308684888366</v>
      </c>
      <c r="AZ89" s="24">
        <f>+AA89/100*Silver!$D236</f>
        <v>0.40391269651452105</v>
      </c>
      <c r="BA89" s="24">
        <f>+AB89/100*Silver!$D236</f>
        <v>0.23386545128190764</v>
      </c>
      <c r="BB89" s="24">
        <f>+AC89/100*Silver!$D236</f>
        <v>5.373517477324371</v>
      </c>
      <c r="BC89" s="24">
        <f>+AD89/100*Silver!$D236</f>
        <v>17.91172492441457</v>
      </c>
      <c r="BD89" s="24">
        <f>+AE89/100*Silver!$D236</f>
        <v>0</v>
      </c>
      <c r="BE89" s="24">
        <f>+AF89/100*Silver!$D236</f>
        <v>7.056134061133012</v>
      </c>
      <c r="BF89" s="24">
        <f>+AG89/100*Silver!$D236</f>
        <v>9.770031776953402</v>
      </c>
      <c r="BG89" s="24">
        <f>+AH89/100*Silver!$D236</f>
        <v>8.141693147461167</v>
      </c>
      <c r="BH89" s="24">
        <f>+AI89/100*Silver!$D236</f>
        <v>0.9359966603621233</v>
      </c>
      <c r="BI89" s="24">
        <f>+AJ89/100*Silver!$D236</f>
        <v>3.799456802148545</v>
      </c>
      <c r="BJ89" s="24">
        <f>+AK89/100*Silver!$D236</f>
        <v>4.342236345312623</v>
      </c>
      <c r="BK89" s="24">
        <f>+AL89/100*Silver!$D236</f>
        <v>5.244390224005636</v>
      </c>
      <c r="BL89" s="24">
        <f>+AM89*Silver!$D236</f>
        <v>370.10411009411206</v>
      </c>
      <c r="BM89" s="24">
        <f>+AN89/100*Silver!$D236</f>
        <v>6.513354517968935</v>
      </c>
      <c r="BN89" s="24">
        <f>+AO89*Silver!$D236</f>
        <v>0</v>
      </c>
      <c r="BO89" s="24">
        <f>+AP89*Silver!$D236</f>
        <v>0</v>
      </c>
      <c r="BP89" s="24">
        <f>+AQ89/100*Silver!$D236</f>
        <v>0.4511923685044954</v>
      </c>
      <c r="BQ89" s="24">
        <f>+AR89/100*Silver!$D236</f>
        <v>0.36142842470840275</v>
      </c>
      <c r="BR89" s="24">
        <f>+AS89/100*Silver!$D236</f>
        <v>5.753463157539224</v>
      </c>
      <c r="BS89" s="24">
        <f>+AT89/100*Silver!$D236</f>
        <v>1.130354595781086</v>
      </c>
      <c r="BT89" s="24">
        <f>+AU89/100*Silver!$D236</f>
        <v>9.770031776953402</v>
      </c>
      <c r="BU89" s="24">
        <f>+AV89/100*Silver!$D236</f>
        <v>4.1794024823633995</v>
      </c>
      <c r="BV89" s="24">
        <f>+AW89*Silver!$D236</f>
        <v>0</v>
      </c>
      <c r="BW89" s="24">
        <f>+AX89*Silver!$D236</f>
        <v>1.7869157579414845</v>
      </c>
    </row>
    <row r="90" spans="1:75" ht="15">
      <c r="A90" s="12">
        <v>1871</v>
      </c>
      <c r="B90" s="12">
        <v>89</v>
      </c>
      <c r="C90" s="12">
        <v>33</v>
      </c>
      <c r="D90" s="12">
        <v>7.5</v>
      </c>
      <c r="E90" s="12">
        <v>26</v>
      </c>
      <c r="G90" s="12">
        <v>15</v>
      </c>
      <c r="H90" s="12">
        <v>14</v>
      </c>
      <c r="I90" s="12">
        <v>14</v>
      </c>
      <c r="J90" s="12">
        <v>102</v>
      </c>
      <c r="K90" s="12">
        <v>7</v>
      </c>
      <c r="L90" s="12">
        <v>7</v>
      </c>
      <c r="M90" s="12">
        <v>19</v>
      </c>
      <c r="N90" s="12">
        <v>13.33</v>
      </c>
      <c r="O90" s="12">
        <v>12</v>
      </c>
      <c r="R90" s="12">
        <v>54</v>
      </c>
      <c r="S90" s="12">
        <v>55</v>
      </c>
      <c r="T90" s="24">
        <v>6.5</v>
      </c>
      <c r="U90" s="12">
        <v>110</v>
      </c>
      <c r="V90" s="12">
        <v>17</v>
      </c>
      <c r="W90" s="12">
        <v>9.1</v>
      </c>
      <c r="Y90" s="24">
        <v>2</v>
      </c>
      <c r="AA90" s="24">
        <f>+B90/Notes!C$26</f>
        <v>3.271516617760557</v>
      </c>
      <c r="AB90" s="24">
        <f>+C90/Notes!$C$13</f>
        <v>0.9364624421805386</v>
      </c>
      <c r="AC90" s="24">
        <f>+D90/Notes!$C$11</f>
        <v>16.30080417300587</v>
      </c>
      <c r="AD90" s="24">
        <f>+E90/Notes!$C$11</f>
        <v>56.509454466420344</v>
      </c>
      <c r="AE90" s="24">
        <f>+F90/Notes!$C$11</f>
        <v>0</v>
      </c>
      <c r="AF90" s="24">
        <f>+G90/Notes!$C$11</f>
        <v>32.60160834601174</v>
      </c>
      <c r="AG90" s="24">
        <f>+H90/Notes!$C$11</f>
        <v>30.428167789610953</v>
      </c>
      <c r="AH90" s="24">
        <f>+I90/Notes!$C$11</f>
        <v>30.428167789610953</v>
      </c>
      <c r="AI90" s="24">
        <f>+J90/Notes!C$27</f>
        <v>3.212564124118486</v>
      </c>
      <c r="AJ90" s="24">
        <f>+K90/Notes!$C$11</f>
        <v>15.214083894805476</v>
      </c>
      <c r="AK90" s="24">
        <f>+L90/Notes!$C$11</f>
        <v>15.214083894805476</v>
      </c>
      <c r="AL90" s="24">
        <f t="shared" si="2"/>
        <v>19</v>
      </c>
      <c r="AM90" s="24">
        <f t="shared" si="3"/>
        <v>13.33</v>
      </c>
      <c r="AN90" s="24">
        <f>+O90/Notes!$C$11</f>
        <v>26.081286676809388</v>
      </c>
      <c r="AO90" s="24">
        <f>+P90/Notes!$C$22</f>
        <v>0</v>
      </c>
      <c r="AP90" s="24">
        <f>+Q90/Notes!$C$21</f>
        <v>0</v>
      </c>
      <c r="AQ90" s="24">
        <f>+R90/Notes!C$28</f>
        <v>1.6820999859544652</v>
      </c>
      <c r="AR90" s="24">
        <f>+S90/Notes!$C$13</f>
        <v>1.5607707369675645</v>
      </c>
      <c r="AS90" s="24">
        <f>+T90/Notes!$C$11</f>
        <v>14.127363616605086</v>
      </c>
      <c r="AT90" s="24">
        <f>+U90/Notes!C$29</f>
        <v>4.3294611288975435</v>
      </c>
      <c r="AU90" s="24">
        <f>+V90/Notes!$C$11</f>
        <v>36.9484894588133</v>
      </c>
      <c r="AV90" s="24">
        <f>+W90/Notes!$C$11</f>
        <v>19.778309063247118</v>
      </c>
      <c r="AW90" s="24">
        <f>+X90/100/Notes!$C$11</f>
        <v>0</v>
      </c>
      <c r="AX90" s="24">
        <f>+Y90/Notes!$C$20</f>
        <v>0.07612030515838687</v>
      </c>
      <c r="AZ90" s="24">
        <f>+AA90/100*Silver!$D237</f>
        <v>0.8186538394908037</v>
      </c>
      <c r="BA90" s="24">
        <f>+AB90/100*Silver!$D237</f>
        <v>0.2343373619648057</v>
      </c>
      <c r="BB90" s="24">
        <f>+AC90/100*Silver!$D237</f>
        <v>4.079061023432549</v>
      </c>
      <c r="BC90" s="24">
        <f>+AD90/100*Silver!$D237</f>
        <v>14.140744881232834</v>
      </c>
      <c r="BD90" s="24">
        <f>+AE90/100*Silver!$D237</f>
        <v>0</v>
      </c>
      <c r="BE90" s="24">
        <f>+AF90/100*Silver!$D237</f>
        <v>8.158122046865097</v>
      </c>
      <c r="BF90" s="24">
        <f>+AG90/100*Silver!$D237</f>
        <v>7.614247243740757</v>
      </c>
      <c r="BG90" s="24">
        <f>+AH90/100*Silver!$D237</f>
        <v>7.614247243740757</v>
      </c>
      <c r="BH90" s="24">
        <f>+AI90/100*Silver!$D237</f>
        <v>0.803901756311512</v>
      </c>
      <c r="BI90" s="24">
        <f>+AJ90/100*Silver!$D237</f>
        <v>3.8071236218703786</v>
      </c>
      <c r="BJ90" s="24">
        <f>+AK90/100*Silver!$D237</f>
        <v>3.8071236218703786</v>
      </c>
      <c r="BK90" s="24">
        <f>+AL90/100*Silver!$D237</f>
        <v>4.7544991414326665</v>
      </c>
      <c r="BL90" s="24">
        <f>+AM90*Silver!$D237</f>
        <v>333.56565029103916</v>
      </c>
      <c r="BM90" s="24">
        <f>+AN90/100*Silver!$D237</f>
        <v>6.526497637492078</v>
      </c>
      <c r="BN90" s="24">
        <f>+AO90*Silver!$D237</f>
        <v>0</v>
      </c>
      <c r="BO90" s="24">
        <f>+AP90*Silver!$D237</f>
        <v>0</v>
      </c>
      <c r="BP90" s="24">
        <f>+AQ90/100*Silver!$D237</f>
        <v>0.4209233125802318</v>
      </c>
      <c r="BQ90" s="24">
        <f>+AR90/100*Silver!$D237</f>
        <v>0.3905622699413429</v>
      </c>
      <c r="BR90" s="24">
        <f>+AS90/100*Silver!$D237</f>
        <v>3.5351862203082085</v>
      </c>
      <c r="BS90" s="24">
        <f>+AT90/100*Silver!$D237</f>
        <v>1.083390485274183</v>
      </c>
      <c r="BT90" s="24">
        <f>+AU90/100*Silver!$D237</f>
        <v>9.245871653113776</v>
      </c>
      <c r="BU90" s="24">
        <f>+AV90/100*Silver!$D237</f>
        <v>4.949260708431492</v>
      </c>
      <c r="BV90" s="24">
        <f>+AW90*Silver!$D237</f>
        <v>0</v>
      </c>
      <c r="BW90" s="24">
        <f>+AX90*Silver!$D237</f>
        <v>1.904810134321805</v>
      </c>
    </row>
    <row r="91" spans="1:75" ht="15">
      <c r="A91" s="12">
        <v>1872</v>
      </c>
      <c r="B91" s="12">
        <v>50</v>
      </c>
      <c r="D91" s="12">
        <v>7.5</v>
      </c>
      <c r="E91" s="12">
        <v>27</v>
      </c>
      <c r="G91" s="12">
        <v>15</v>
      </c>
      <c r="H91" s="12">
        <v>14</v>
      </c>
      <c r="I91" s="12">
        <v>14</v>
      </c>
      <c r="J91" s="12">
        <v>96</v>
      </c>
      <c r="K91" s="12">
        <v>7</v>
      </c>
      <c r="L91" s="12">
        <v>9</v>
      </c>
      <c r="M91" s="12">
        <v>21</v>
      </c>
      <c r="N91" s="12">
        <v>5.46</v>
      </c>
      <c r="O91" s="12">
        <v>12</v>
      </c>
      <c r="R91" s="12">
        <v>53</v>
      </c>
      <c r="S91" s="12">
        <v>43</v>
      </c>
      <c r="T91" s="24">
        <v>6.8</v>
      </c>
      <c r="V91" s="12">
        <v>17</v>
      </c>
      <c r="W91" s="12">
        <v>8.5</v>
      </c>
      <c r="Y91" s="24"/>
      <c r="AA91" s="24">
        <f>+B91/Notes!C$26</f>
        <v>1.8379306841351444</v>
      </c>
      <c r="AB91" s="24">
        <f>+C91/Notes!$C$13</f>
        <v>0</v>
      </c>
      <c r="AC91" s="24">
        <f>+D91/Notes!$C$11</f>
        <v>16.30080417300587</v>
      </c>
      <c r="AD91" s="24">
        <f>+E91/Notes!$C$11</f>
        <v>58.68289502282112</v>
      </c>
      <c r="AE91" s="24">
        <f>+F91/Notes!$C$11</f>
        <v>0</v>
      </c>
      <c r="AF91" s="24">
        <f>+G91/Notes!$C$11</f>
        <v>32.60160834601174</v>
      </c>
      <c r="AG91" s="24">
        <f>+H91/Notes!$C$11</f>
        <v>30.428167789610953</v>
      </c>
      <c r="AH91" s="24">
        <f>+I91/Notes!$C$11</f>
        <v>30.428167789610953</v>
      </c>
      <c r="AI91" s="24">
        <f>+J91/Notes!C$27</f>
        <v>3.023589763876222</v>
      </c>
      <c r="AJ91" s="24">
        <f>+K91/Notes!$C$11</f>
        <v>15.214083894805476</v>
      </c>
      <c r="AK91" s="24">
        <f>+L91/Notes!$C$11</f>
        <v>19.56096500760704</v>
      </c>
      <c r="AL91" s="24">
        <f t="shared" si="2"/>
        <v>21</v>
      </c>
      <c r="AM91" s="24">
        <f t="shared" si="3"/>
        <v>5.46</v>
      </c>
      <c r="AN91" s="24">
        <f>+O91/Notes!$C$11</f>
        <v>26.081286676809388</v>
      </c>
      <c r="AO91" s="24">
        <f>+P91/Notes!$C$22</f>
        <v>0</v>
      </c>
      <c r="AP91" s="24">
        <f>+Q91/Notes!$C$21</f>
        <v>0</v>
      </c>
      <c r="AQ91" s="24">
        <f>+R91/Notes!C$28</f>
        <v>1.6509499862145678</v>
      </c>
      <c r="AR91" s="24">
        <f>+S91/Notes!$C$13</f>
        <v>1.220238939811005</v>
      </c>
      <c r="AS91" s="24">
        <f>+T91/Notes!$C$11</f>
        <v>14.77939578352532</v>
      </c>
      <c r="AT91" s="24">
        <f>+U91/Notes!C$29</f>
        <v>0</v>
      </c>
      <c r="AU91" s="24">
        <f>+V91/Notes!$C$11</f>
        <v>36.9484894588133</v>
      </c>
      <c r="AV91" s="24">
        <f>+W91/Notes!$C$11</f>
        <v>18.47424472940665</v>
      </c>
      <c r="AW91" s="24">
        <f>+X91/100/Notes!$C$11</f>
        <v>0</v>
      </c>
      <c r="AX91" s="24">
        <f>+Y91/Notes!$C$20</f>
        <v>0</v>
      </c>
      <c r="AZ91" s="24">
        <f>+AA91/100*Silver!$D238</f>
        <v>0.460980974063091</v>
      </c>
      <c r="BA91" s="24">
        <f>+AB91/100*Silver!$D238</f>
        <v>0</v>
      </c>
      <c r="BB91" s="24">
        <f>+AC91/100*Silver!$D238</f>
        <v>4.08848965336247</v>
      </c>
      <c r="BC91" s="24">
        <f>+AD91/100*Silver!$D238</f>
        <v>14.718562752104893</v>
      </c>
      <c r="BD91" s="24">
        <f>+AE91/100*Silver!$D238</f>
        <v>0</v>
      </c>
      <c r="BE91" s="24">
        <f>+AF91/100*Silver!$D238</f>
        <v>8.17697930672494</v>
      </c>
      <c r="BF91" s="24">
        <f>+AG91/100*Silver!$D238</f>
        <v>7.631847352943278</v>
      </c>
      <c r="BG91" s="24">
        <f>+AH91/100*Silver!$D238</f>
        <v>7.631847352943278</v>
      </c>
      <c r="BH91" s="24">
        <f>+AI91/100*Silver!$D238</f>
        <v>0.7583623074309389</v>
      </c>
      <c r="BI91" s="24">
        <f>+AJ91/100*Silver!$D238</f>
        <v>3.815923676471639</v>
      </c>
      <c r="BJ91" s="24">
        <f>+AK91/100*Silver!$D238</f>
        <v>4.9061875840349645</v>
      </c>
      <c r="BK91" s="24">
        <f>+AL91/100*Silver!$D238</f>
        <v>5.267119450633803</v>
      </c>
      <c r="BL91" s="24">
        <f>+AM91*Silver!$D238</f>
        <v>136.94510571647888</v>
      </c>
      <c r="BM91" s="24">
        <f>+AN91/100*Silver!$D238</f>
        <v>6.541583445379953</v>
      </c>
      <c r="BN91" s="24">
        <f>+AO91*Silver!$D238</f>
        <v>0</v>
      </c>
      <c r="BO91" s="24">
        <f>+AP91*Silver!$D238</f>
        <v>0</v>
      </c>
      <c r="BP91" s="24">
        <f>+AQ91/100*Silver!$D238</f>
        <v>0.41408337068639806</v>
      </c>
      <c r="BQ91" s="24">
        <f>+AR91/100*Silver!$D238</f>
        <v>0.30605448829996734</v>
      </c>
      <c r="BR91" s="24">
        <f>+AS91/100*Silver!$D238</f>
        <v>3.706897285715306</v>
      </c>
      <c r="BS91" s="24">
        <f>+AT91/100*Silver!$D238</f>
        <v>0</v>
      </c>
      <c r="BT91" s="24">
        <f>+AU91/100*Silver!$D238</f>
        <v>9.267243214288266</v>
      </c>
      <c r="BU91" s="24">
        <f>+AV91/100*Silver!$D238</f>
        <v>4.633621607144133</v>
      </c>
      <c r="BV91" s="24">
        <f>+AW91*Silver!$D238</f>
        <v>0</v>
      </c>
      <c r="BW91" s="24">
        <f>+AX91*Silver!$D238</f>
        <v>0</v>
      </c>
    </row>
    <row r="92" spans="1:75" ht="15">
      <c r="A92" s="12">
        <v>1873</v>
      </c>
      <c r="B92" s="12">
        <v>105</v>
      </c>
      <c r="D92" s="12">
        <v>7.6</v>
      </c>
      <c r="E92" s="12">
        <v>29</v>
      </c>
      <c r="G92" s="12">
        <v>15</v>
      </c>
      <c r="H92" s="12">
        <v>14</v>
      </c>
      <c r="I92" s="12">
        <v>13</v>
      </c>
      <c r="J92" s="12">
        <v>82</v>
      </c>
      <c r="K92" s="12">
        <v>7</v>
      </c>
      <c r="L92" s="12">
        <v>10</v>
      </c>
      <c r="M92" s="12">
        <v>21</v>
      </c>
      <c r="N92" s="12">
        <v>12.88</v>
      </c>
      <c r="O92" s="12">
        <v>13</v>
      </c>
      <c r="P92" s="12">
        <v>0.94</v>
      </c>
      <c r="R92" s="12">
        <v>50</v>
      </c>
      <c r="S92" s="12">
        <v>54</v>
      </c>
      <c r="T92" s="24">
        <v>7</v>
      </c>
      <c r="V92" s="12">
        <v>15</v>
      </c>
      <c r="W92" s="12">
        <v>10.6</v>
      </c>
      <c r="Y92" s="24"/>
      <c r="AA92" s="24">
        <f>+B92/Notes!C$26</f>
        <v>3.859654436683803</v>
      </c>
      <c r="AB92" s="24">
        <f>+C92/Notes!$C$13</f>
        <v>0</v>
      </c>
      <c r="AC92" s="24">
        <f>+D92/Notes!$C$11</f>
        <v>16.518148228645945</v>
      </c>
      <c r="AD92" s="24">
        <f>+E92/Notes!$C$11</f>
        <v>63.02977613562269</v>
      </c>
      <c r="AE92" s="24">
        <f>+F92/Notes!$C$11</f>
        <v>0</v>
      </c>
      <c r="AF92" s="24">
        <f>+G92/Notes!$C$11</f>
        <v>32.60160834601174</v>
      </c>
      <c r="AG92" s="24">
        <f>+H92/Notes!$C$11</f>
        <v>30.428167789610953</v>
      </c>
      <c r="AH92" s="24">
        <f>+I92/Notes!$C$11</f>
        <v>28.254727233210172</v>
      </c>
      <c r="AI92" s="24">
        <f>+J92/Notes!C$27</f>
        <v>2.5826495899776063</v>
      </c>
      <c r="AJ92" s="24">
        <f>+K92/Notes!$C$11</f>
        <v>15.214083894805476</v>
      </c>
      <c r="AK92" s="24">
        <f>+L92/Notes!$C$11</f>
        <v>21.734405564007822</v>
      </c>
      <c r="AL92" s="24">
        <f t="shared" si="2"/>
        <v>21</v>
      </c>
      <c r="AM92" s="24">
        <f t="shared" si="3"/>
        <v>12.88</v>
      </c>
      <c r="AN92" s="24">
        <f>+O92/Notes!$C$11</f>
        <v>28.254727233210172</v>
      </c>
      <c r="AO92" s="24">
        <f>+P92/Notes!$C$22</f>
        <v>0.24832250224546942</v>
      </c>
      <c r="AP92" s="24">
        <f>+Q92/Notes!$C$21</f>
        <v>0</v>
      </c>
      <c r="AQ92" s="24">
        <f>+R92/Notes!C$28</f>
        <v>1.5574999869948754</v>
      </c>
      <c r="AR92" s="24">
        <f>+S92/Notes!$C$13</f>
        <v>1.532393087204518</v>
      </c>
      <c r="AS92" s="24">
        <f>+T92/Notes!$C$11</f>
        <v>15.214083894805476</v>
      </c>
      <c r="AT92" s="24">
        <f>+U92/Notes!C$29</f>
        <v>0</v>
      </c>
      <c r="AU92" s="24">
        <f>+V92/Notes!$C$11</f>
        <v>32.60160834601174</v>
      </c>
      <c r="AV92" s="24">
        <f>+W92/Notes!$C$11</f>
        <v>23.03846989784829</v>
      </c>
      <c r="AW92" s="24">
        <f>+X92/100/Notes!$C$11</f>
        <v>0</v>
      </c>
      <c r="AX92" s="24">
        <f>+Y92/Notes!$C$20</f>
        <v>0</v>
      </c>
      <c r="AZ92" s="24">
        <f>+AA92/100*Silver!$D239</f>
        <v>0.9868794749890875</v>
      </c>
      <c r="BA92" s="24">
        <f>+AB92/100*Silver!$D239</f>
        <v>0</v>
      </c>
      <c r="BB92" s="24">
        <f>+AC92/100*Silver!$D239</f>
        <v>4.223544288509968</v>
      </c>
      <c r="BC92" s="24">
        <f>+AD92/100*Silver!$D239</f>
        <v>16.11615583773541</v>
      </c>
      <c r="BD92" s="24">
        <f>+AE92/100*Silver!$D239</f>
        <v>0</v>
      </c>
      <c r="BE92" s="24">
        <f>+AF92/100*Silver!$D239</f>
        <v>8.335942674690727</v>
      </c>
      <c r="BF92" s="24">
        <f>+AG92/100*Silver!$D239</f>
        <v>7.78021316304468</v>
      </c>
      <c r="BG92" s="24">
        <f>+AH92/100*Silver!$D239</f>
        <v>7.22448365139863</v>
      </c>
      <c r="BH92" s="24">
        <f>+AI92/100*Silver!$D239</f>
        <v>0.6603606393394555</v>
      </c>
      <c r="BI92" s="24">
        <f>+AJ92/100*Silver!$D239</f>
        <v>3.89010658152234</v>
      </c>
      <c r="BJ92" s="24">
        <f>+AK92/100*Silver!$D239</f>
        <v>5.557295116460485</v>
      </c>
      <c r="BK92" s="24">
        <f>+AL92/100*Silver!$D239</f>
        <v>5.369514114475285</v>
      </c>
      <c r="BL92" s="24">
        <f>+AM92*Silver!$D239</f>
        <v>329.33019902115086</v>
      </c>
      <c r="BM92" s="24">
        <f>+AN92/100*Silver!$D239</f>
        <v>7.22448365139863</v>
      </c>
      <c r="BN92" s="24">
        <f>+AO92*Silver!$D239</f>
        <v>6.349386574994614</v>
      </c>
      <c r="BO92" s="24">
        <f>+AP92*Silver!$D239</f>
        <v>0</v>
      </c>
      <c r="BP92" s="24">
        <f>+AQ92/100*Silver!$D239</f>
        <v>0.3982389601649551</v>
      </c>
      <c r="BQ92" s="24">
        <f>+AR92/100*Silver!$D239</f>
        <v>0.39181934812709596</v>
      </c>
      <c r="BR92" s="24">
        <f>+AS92/100*Silver!$D239</f>
        <v>3.89010658152234</v>
      </c>
      <c r="BS92" s="24">
        <f>+AT92/100*Silver!$D239</f>
        <v>0</v>
      </c>
      <c r="BT92" s="24">
        <f>+AU92/100*Silver!$D239</f>
        <v>8.335942674690727</v>
      </c>
      <c r="BU92" s="24">
        <f>+AV92/100*Silver!$D239</f>
        <v>5.890732823448113</v>
      </c>
      <c r="BV92" s="24">
        <f>+AW92*Silver!$D239</f>
        <v>0</v>
      </c>
      <c r="BW92" s="24">
        <f>+AX92*Silver!$D239</f>
        <v>0</v>
      </c>
    </row>
    <row r="93" spans="1:75" ht="15">
      <c r="A93" s="12">
        <v>1874</v>
      </c>
      <c r="B93" s="12">
        <v>67</v>
      </c>
      <c r="D93" s="12">
        <v>7.3</v>
      </c>
      <c r="E93" s="12">
        <v>31</v>
      </c>
      <c r="G93" s="12">
        <v>13</v>
      </c>
      <c r="H93" s="12">
        <v>13</v>
      </c>
      <c r="I93" s="12">
        <v>14</v>
      </c>
      <c r="J93" s="12">
        <v>98</v>
      </c>
      <c r="K93" s="12">
        <v>6</v>
      </c>
      <c r="L93" s="12">
        <v>12</v>
      </c>
      <c r="M93" s="12">
        <v>20</v>
      </c>
      <c r="N93" s="12">
        <v>11.99</v>
      </c>
      <c r="O93" s="12">
        <v>11</v>
      </c>
      <c r="P93" s="12">
        <v>0.95</v>
      </c>
      <c r="R93" s="12">
        <v>57</v>
      </c>
      <c r="S93" s="12">
        <v>53</v>
      </c>
      <c r="T93" s="24">
        <v>9.6</v>
      </c>
      <c r="V93" s="12">
        <v>15</v>
      </c>
      <c r="W93" s="12">
        <v>9.3</v>
      </c>
      <c r="Y93" s="24"/>
      <c r="AA93" s="24">
        <f>+B93/Notes!C$26</f>
        <v>2.462827116741093</v>
      </c>
      <c r="AB93" s="24">
        <f>+C93/Notes!$C$13</f>
        <v>0</v>
      </c>
      <c r="AC93" s="24">
        <f>+D93/Notes!$C$11</f>
        <v>15.86611606172571</v>
      </c>
      <c r="AD93" s="24">
        <f>+E93/Notes!$C$11</f>
        <v>67.37665724842425</v>
      </c>
      <c r="AE93" s="24">
        <f>+F93/Notes!$C$11</f>
        <v>0</v>
      </c>
      <c r="AF93" s="24">
        <f>+G93/Notes!$C$11</f>
        <v>28.254727233210172</v>
      </c>
      <c r="AG93" s="24">
        <f>+H93/Notes!$C$11</f>
        <v>28.254727233210172</v>
      </c>
      <c r="AH93" s="24">
        <f>+I93/Notes!$C$11</f>
        <v>30.428167789610953</v>
      </c>
      <c r="AI93" s="24">
        <f>+J93/Notes!C$27</f>
        <v>3.08658121729031</v>
      </c>
      <c r="AJ93" s="24">
        <f>+K93/Notes!$C$11</f>
        <v>13.040643338404694</v>
      </c>
      <c r="AK93" s="24">
        <f>+L93/Notes!$C$11</f>
        <v>26.081286676809388</v>
      </c>
      <c r="AL93" s="24">
        <f t="shared" si="2"/>
        <v>20</v>
      </c>
      <c r="AM93" s="24">
        <f t="shared" si="3"/>
        <v>11.99</v>
      </c>
      <c r="AN93" s="24">
        <f>+O93/Notes!$C$11</f>
        <v>23.907846120408607</v>
      </c>
      <c r="AO93" s="24">
        <f>+P93/Notes!$C$22</f>
        <v>0.25096423099276166</v>
      </c>
      <c r="AP93" s="24">
        <f>+Q93/Notes!$C$21</f>
        <v>0</v>
      </c>
      <c r="AQ93" s="24">
        <f>+R93/Notes!C$28</f>
        <v>1.7755499851741579</v>
      </c>
      <c r="AR93" s="24">
        <f>+S93/Notes!$C$13</f>
        <v>1.5040154374414711</v>
      </c>
      <c r="AS93" s="24">
        <f>+T93/Notes!$C$11</f>
        <v>20.86502934144751</v>
      </c>
      <c r="AT93" s="24">
        <f>+U93/Notes!C$29</f>
        <v>0</v>
      </c>
      <c r="AU93" s="24">
        <f>+V93/Notes!$C$11</f>
        <v>32.60160834601174</v>
      </c>
      <c r="AV93" s="24">
        <f>+W93/Notes!$C$11</f>
        <v>20.212997174527278</v>
      </c>
      <c r="AW93" s="24">
        <f>+X93/100/Notes!$C$11</f>
        <v>0</v>
      </c>
      <c r="AX93" s="24">
        <f>+Y93/Notes!$C$20</f>
        <v>0</v>
      </c>
      <c r="AZ93" s="24">
        <f>+AA93/100*Silver!$D240</f>
        <v>0.6389449798718948</v>
      </c>
      <c r="BA93" s="24">
        <f>+AB93/100*Silver!$D240</f>
        <v>0</v>
      </c>
      <c r="BB93" s="24">
        <f>+AC93/100*Silver!$D240</f>
        <v>4.11623501251639</v>
      </c>
      <c r="BC93" s="24">
        <f>+AD93/100*Silver!$D240</f>
        <v>17.479902107946316</v>
      </c>
      <c r="BD93" s="24">
        <f>+AE93/100*Silver!$D240</f>
        <v>0</v>
      </c>
      <c r="BE93" s="24">
        <f>+AF93/100*Silver!$D240</f>
        <v>7.3302815291387775</v>
      </c>
      <c r="BF93" s="24">
        <f>+AG93/100*Silver!$D240</f>
        <v>7.3302815291387775</v>
      </c>
      <c r="BG93" s="24">
        <f>+AH93/100*Silver!$D240</f>
        <v>7.894149339072531</v>
      </c>
      <c r="BH93" s="24">
        <f>+AI93/100*Silver!$D240</f>
        <v>0.8007689863201429</v>
      </c>
      <c r="BI93" s="24">
        <f>+AJ93/100*Silver!$D240</f>
        <v>3.383206859602513</v>
      </c>
      <c r="BJ93" s="24">
        <f>+AK93/100*Silver!$D240</f>
        <v>6.766413719205026</v>
      </c>
      <c r="BK93" s="24">
        <f>+AL93/100*Silver!$D240</f>
        <v>5.188711587010388</v>
      </c>
      <c r="BL93" s="24">
        <f>+AM93*Silver!$D240</f>
        <v>311.06325964127274</v>
      </c>
      <c r="BM93" s="24">
        <f>+AN93/100*Silver!$D240</f>
        <v>6.202545909271274</v>
      </c>
      <c r="BN93" s="24">
        <f>+AO93*Silver!$D240</f>
        <v>6.510905066386469</v>
      </c>
      <c r="BO93" s="24">
        <f>+AP93*Silver!$D240</f>
        <v>0</v>
      </c>
      <c r="BP93" s="24">
        <f>+AQ93/100*Silver!$D240</f>
        <v>0.46064083906946374</v>
      </c>
      <c r="BQ93" s="24">
        <f>+AR93/100*Silver!$D240</f>
        <v>0.3901951163647529</v>
      </c>
      <c r="BR93" s="24">
        <f>+AS93/100*Silver!$D240</f>
        <v>5.41313097536402</v>
      </c>
      <c r="BS93" s="24">
        <f>+AT93/100*Silver!$D240</f>
        <v>0</v>
      </c>
      <c r="BT93" s="24">
        <f>+AU93/100*Silver!$D240</f>
        <v>8.458017149006283</v>
      </c>
      <c r="BU93" s="24">
        <f>+AV93/100*Silver!$D240</f>
        <v>5.2439706323838955</v>
      </c>
      <c r="BV93" s="24">
        <f>+AW93*Silver!$D240</f>
        <v>0</v>
      </c>
      <c r="BW93" s="24">
        <f>+AX93*Silver!$D240</f>
        <v>0</v>
      </c>
    </row>
    <row r="94" spans="1:75" ht="15">
      <c r="A94" s="12">
        <v>1875</v>
      </c>
      <c r="B94" s="12">
        <v>87</v>
      </c>
      <c r="D94" s="12">
        <v>7.5</v>
      </c>
      <c r="E94" s="12">
        <v>29</v>
      </c>
      <c r="G94" s="12">
        <v>12</v>
      </c>
      <c r="H94" s="12">
        <v>12</v>
      </c>
      <c r="I94" s="12">
        <v>15</v>
      </c>
      <c r="J94" s="12">
        <v>96</v>
      </c>
      <c r="K94" s="12">
        <v>6</v>
      </c>
      <c r="L94" s="12">
        <v>8</v>
      </c>
      <c r="M94" s="12">
        <v>21</v>
      </c>
      <c r="N94" s="12">
        <v>10.65</v>
      </c>
      <c r="O94" s="12">
        <v>10</v>
      </c>
      <c r="P94" s="12">
        <v>0.88</v>
      </c>
      <c r="R94" s="12">
        <v>52</v>
      </c>
      <c r="S94" s="12">
        <v>45</v>
      </c>
      <c r="T94" s="24">
        <v>9.8</v>
      </c>
      <c r="V94" s="12">
        <v>18</v>
      </c>
      <c r="W94" s="12">
        <v>9.6</v>
      </c>
      <c r="Y94" s="24"/>
      <c r="AA94" s="24">
        <f>+B94/Notes!C$26</f>
        <v>3.197999390395151</v>
      </c>
      <c r="AB94" s="24">
        <f>+C94/Notes!$C$13</f>
        <v>0</v>
      </c>
      <c r="AC94" s="24">
        <f>+D94/Notes!$C$11</f>
        <v>16.30080417300587</v>
      </c>
      <c r="AD94" s="24">
        <f>+E94/Notes!$C$11</f>
        <v>63.02977613562269</v>
      </c>
      <c r="AE94" s="24">
        <f>+F94/Notes!$C$11</f>
        <v>0</v>
      </c>
      <c r="AF94" s="24">
        <f>+G94/Notes!$C$11</f>
        <v>26.081286676809388</v>
      </c>
      <c r="AG94" s="24">
        <f>+H94/Notes!$C$11</f>
        <v>26.081286676809388</v>
      </c>
      <c r="AH94" s="24">
        <f>+I94/Notes!$C$11</f>
        <v>32.60160834601174</v>
      </c>
      <c r="AI94" s="24">
        <f>+J94/Notes!C$27</f>
        <v>3.023589763876222</v>
      </c>
      <c r="AJ94" s="24">
        <f>+K94/Notes!$C$11</f>
        <v>13.040643338404694</v>
      </c>
      <c r="AK94" s="24">
        <f>+L94/Notes!$C$11</f>
        <v>17.38752445120626</v>
      </c>
      <c r="AL94" s="24">
        <f t="shared" si="2"/>
        <v>21</v>
      </c>
      <c r="AM94" s="24">
        <f t="shared" si="3"/>
        <v>10.65</v>
      </c>
      <c r="AN94" s="24">
        <f>+O94/Notes!$C$11</f>
        <v>21.734405564007822</v>
      </c>
      <c r="AO94" s="24">
        <f>+P94/Notes!$C$22</f>
        <v>0.23247212976171605</v>
      </c>
      <c r="AP94" s="24">
        <f>+Q94/Notes!$C$21</f>
        <v>0</v>
      </c>
      <c r="AQ94" s="24">
        <f>+R94/Notes!C$28</f>
        <v>1.6197999864746704</v>
      </c>
      <c r="AR94" s="24">
        <f>+S94/Notes!$C$13</f>
        <v>1.276994239337098</v>
      </c>
      <c r="AS94" s="24">
        <f>+T94/Notes!$C$11</f>
        <v>21.29971745272767</v>
      </c>
      <c r="AT94" s="24">
        <f>+U94/Notes!C$29</f>
        <v>0</v>
      </c>
      <c r="AU94" s="24">
        <f>+V94/Notes!$C$11</f>
        <v>39.12193001521408</v>
      </c>
      <c r="AV94" s="24">
        <f>+W94/Notes!$C$11</f>
        <v>20.86502934144751</v>
      </c>
      <c r="AW94" s="24">
        <f>+X94/100/Notes!$C$11</f>
        <v>0</v>
      </c>
      <c r="AX94" s="24">
        <f>+Y94/Notes!$C$20</f>
        <v>0</v>
      </c>
      <c r="AZ94" s="24">
        <f>+AA94/100*Silver!$D241</f>
        <v>0.8552347391079183</v>
      </c>
      <c r="BA94" s="24">
        <f>+AB94/100*Silver!$D241</f>
        <v>0</v>
      </c>
      <c r="BB94" s="24">
        <f>+AC94/100*Silver!$D241</f>
        <v>4.359292264413897</v>
      </c>
      <c r="BC94" s="24">
        <f>+AD94/100*Silver!$D241</f>
        <v>16.85593008906707</v>
      </c>
      <c r="BD94" s="24">
        <f>+AE94/100*Silver!$D241</f>
        <v>0</v>
      </c>
      <c r="BE94" s="24">
        <f>+AF94/100*Silver!$D241</f>
        <v>6.974867623062235</v>
      </c>
      <c r="BF94" s="24">
        <f>+AG94/100*Silver!$D241</f>
        <v>6.974867623062235</v>
      </c>
      <c r="BG94" s="24">
        <f>+AH94/100*Silver!$D241</f>
        <v>8.718584528827794</v>
      </c>
      <c r="BH94" s="24">
        <f>+AI94/100*Silver!$D241</f>
        <v>0.8085927128830807</v>
      </c>
      <c r="BI94" s="24">
        <f>+AJ94/100*Silver!$D241</f>
        <v>3.4874338115311176</v>
      </c>
      <c r="BJ94" s="24">
        <f>+AK94/100*Silver!$D241</f>
        <v>4.649911748708157</v>
      </c>
      <c r="BK94" s="24">
        <f>+AL94/100*Silver!$D241</f>
        <v>5.615989038399135</v>
      </c>
      <c r="BL94" s="24">
        <f>+AM94*Silver!$D241</f>
        <v>284.81087266167043</v>
      </c>
      <c r="BM94" s="24">
        <f>+AN94/100*Silver!$D241</f>
        <v>5.812389685885195</v>
      </c>
      <c r="BN94" s="24">
        <f>+AO94*Silver!$D241</f>
        <v>6.216956821309994</v>
      </c>
      <c r="BO94" s="24">
        <f>+AP94*Silver!$D241</f>
        <v>0</v>
      </c>
      <c r="BP94" s="24">
        <f>+AQ94/100*Silver!$D241</f>
        <v>0.43317995087813405</v>
      </c>
      <c r="BQ94" s="24">
        <f>+AR94/100*Silver!$D241</f>
        <v>0.34150407858171355</v>
      </c>
      <c r="BR94" s="24">
        <f>+AS94/100*Silver!$D241</f>
        <v>5.696141892167493</v>
      </c>
      <c r="BS94" s="24">
        <f>+AT94/100*Silver!$D241</f>
        <v>0</v>
      </c>
      <c r="BT94" s="24">
        <f>+AU94/100*Silver!$D241</f>
        <v>10.462301434593353</v>
      </c>
      <c r="BU94" s="24">
        <f>+AV94/100*Silver!$D241</f>
        <v>5.579894098449788</v>
      </c>
      <c r="BV94" s="24">
        <f>+AW94*Silver!$D241</f>
        <v>0</v>
      </c>
      <c r="BW94" s="24">
        <f>+AX94*Silver!$D241</f>
        <v>0</v>
      </c>
    </row>
    <row r="95" spans="1:75" ht="15">
      <c r="A95" s="12">
        <v>1876</v>
      </c>
      <c r="B95" s="12">
        <v>42</v>
      </c>
      <c r="D95" s="12">
        <v>6.4</v>
      </c>
      <c r="E95" s="12">
        <v>28</v>
      </c>
      <c r="G95" s="12">
        <v>10</v>
      </c>
      <c r="H95" s="12">
        <v>11</v>
      </c>
      <c r="I95" s="12">
        <v>13</v>
      </c>
      <c r="J95" s="12">
        <v>78</v>
      </c>
      <c r="K95" s="12">
        <v>5</v>
      </c>
      <c r="L95" s="12">
        <v>7</v>
      </c>
      <c r="M95" s="12">
        <v>17</v>
      </c>
      <c r="N95" s="12">
        <v>11.38</v>
      </c>
      <c r="O95" s="12">
        <v>10</v>
      </c>
      <c r="P95" s="12">
        <v>0.83</v>
      </c>
      <c r="R95" s="12">
        <v>46</v>
      </c>
      <c r="S95" s="12">
        <v>43</v>
      </c>
      <c r="T95" s="24">
        <v>8</v>
      </c>
      <c r="V95" s="12">
        <v>17</v>
      </c>
      <c r="W95" s="12">
        <v>7.6</v>
      </c>
      <c r="Y95" s="24"/>
      <c r="AA95" s="24">
        <f>+B95/Notes!C$26</f>
        <v>1.5438617746735213</v>
      </c>
      <c r="AB95" s="24">
        <f>+C95/Notes!$C$13</f>
        <v>0</v>
      </c>
      <c r="AC95" s="24">
        <f>+D95/Notes!$C$11</f>
        <v>13.910019560965008</v>
      </c>
      <c r="AD95" s="24">
        <f>+E95/Notes!$C$11</f>
        <v>60.856335579221906</v>
      </c>
      <c r="AE95" s="24">
        <f>+F95/Notes!$C$11</f>
        <v>0</v>
      </c>
      <c r="AF95" s="24">
        <f>+G95/Notes!$C$11</f>
        <v>21.734405564007822</v>
      </c>
      <c r="AG95" s="24">
        <f>+H95/Notes!$C$11</f>
        <v>23.907846120408607</v>
      </c>
      <c r="AH95" s="24">
        <f>+I95/Notes!$C$11</f>
        <v>28.254727233210172</v>
      </c>
      <c r="AI95" s="24">
        <f>+J95/Notes!C$27</f>
        <v>2.4566666831494306</v>
      </c>
      <c r="AJ95" s="24">
        <f>+K95/Notes!$C$11</f>
        <v>10.867202782003911</v>
      </c>
      <c r="AK95" s="24">
        <f>+L95/Notes!$C$11</f>
        <v>15.214083894805476</v>
      </c>
      <c r="AL95" s="24">
        <f t="shared" si="2"/>
        <v>17</v>
      </c>
      <c r="AM95" s="24">
        <f t="shared" si="3"/>
        <v>11.38</v>
      </c>
      <c r="AN95" s="24">
        <f>+O95/Notes!$C$11</f>
        <v>21.734405564007822</v>
      </c>
      <c r="AO95" s="24">
        <f>+P95/Notes!$C$22</f>
        <v>0.21926348602525492</v>
      </c>
      <c r="AP95" s="24">
        <f>+Q95/Notes!$C$21</f>
        <v>0</v>
      </c>
      <c r="AQ95" s="24">
        <f>+R95/Notes!C$28</f>
        <v>1.4328999880352853</v>
      </c>
      <c r="AR95" s="24">
        <f>+S95/Notes!$C$13</f>
        <v>1.220238939811005</v>
      </c>
      <c r="AS95" s="24">
        <f>+T95/Notes!$C$11</f>
        <v>17.38752445120626</v>
      </c>
      <c r="AT95" s="24">
        <f>+U95/Notes!C$29</f>
        <v>0</v>
      </c>
      <c r="AU95" s="24">
        <f>+V95/Notes!$C$11</f>
        <v>36.9484894588133</v>
      </c>
      <c r="AV95" s="24">
        <f>+W95/Notes!$C$11</f>
        <v>16.518148228645945</v>
      </c>
      <c r="AW95" s="24">
        <f>+X95/100/Notes!$C$11</f>
        <v>0</v>
      </c>
      <c r="AX95" s="24">
        <f>+Y95/Notes!$C$20</f>
        <v>0</v>
      </c>
      <c r="AZ95" s="24">
        <f>+AA95/100*Silver!$D242</f>
        <v>0.44128492823022086</v>
      </c>
      <c r="BA95" s="24">
        <f>+AB95/100*Silver!$D242</f>
        <v>0</v>
      </c>
      <c r="BB95" s="24">
        <f>+AC95/100*Silver!$D242</f>
        <v>3.9759271745292537</v>
      </c>
      <c r="BC95" s="24">
        <f>+AD95/100*Silver!$D242</f>
        <v>17.394681388565484</v>
      </c>
      <c r="BD95" s="24">
        <f>+AE95/100*Silver!$D242</f>
        <v>0</v>
      </c>
      <c r="BE95" s="24">
        <f>+AF95/100*Silver!$D242</f>
        <v>6.212386210201958</v>
      </c>
      <c r="BF95" s="24">
        <f>+AG95/100*Silver!$D242</f>
        <v>6.833624831222155</v>
      </c>
      <c r="BG95" s="24">
        <f>+AH95/100*Silver!$D242</f>
        <v>8.076102073262545</v>
      </c>
      <c r="BH95" s="24">
        <f>+AI95/100*Silver!$D242</f>
        <v>0.7021936799934194</v>
      </c>
      <c r="BI95" s="24">
        <f>+AJ95/100*Silver!$D242</f>
        <v>3.106193105100979</v>
      </c>
      <c r="BJ95" s="24">
        <f>+AK95/100*Silver!$D242</f>
        <v>4.348670347141371</v>
      </c>
      <c r="BK95" s="24">
        <f>+AL95/100*Silver!$D242</f>
        <v>4.859142122033666</v>
      </c>
      <c r="BL95" s="24">
        <f>+AM95*Silver!$D242</f>
        <v>325.27669028672426</v>
      </c>
      <c r="BM95" s="24">
        <f>+AN95/100*Silver!$D242</f>
        <v>6.212386210201958</v>
      </c>
      <c r="BN95" s="24">
        <f>+AO95*Silver!$D242</f>
        <v>6.26724965158386</v>
      </c>
      <c r="BO95" s="24">
        <f>+AP95*Silver!$D242</f>
        <v>0</v>
      </c>
      <c r="BP95" s="24">
        <f>+AQ95/100*Silver!$D242</f>
        <v>0.40956851108963477</v>
      </c>
      <c r="BQ95" s="24">
        <f>+AR95/100*Silver!$D242</f>
        <v>0.3487832018459622</v>
      </c>
      <c r="BR95" s="24">
        <f>+AS95/100*Silver!$D242</f>
        <v>4.969908968161567</v>
      </c>
      <c r="BS95" s="24">
        <f>+AT95/100*Silver!$D242</f>
        <v>0</v>
      </c>
      <c r="BT95" s="24">
        <f>+AU95/100*Silver!$D242</f>
        <v>10.561056557343328</v>
      </c>
      <c r="BU95" s="24">
        <f>+AV95/100*Silver!$D242</f>
        <v>4.721413519753488</v>
      </c>
      <c r="BV95" s="24">
        <f>+AW95*Silver!$D242</f>
        <v>0</v>
      </c>
      <c r="BW95" s="24">
        <f>+AX95*Silver!$D242</f>
        <v>0</v>
      </c>
    </row>
    <row r="96" spans="1:75" ht="15">
      <c r="A96" s="12">
        <v>1877</v>
      </c>
      <c r="B96" s="12">
        <v>77</v>
      </c>
      <c r="D96" s="12">
        <v>6.4</v>
      </c>
      <c r="E96" s="12">
        <v>23</v>
      </c>
      <c r="G96" s="12">
        <v>11</v>
      </c>
      <c r="H96" s="12">
        <v>10</v>
      </c>
      <c r="I96" s="12">
        <v>12</v>
      </c>
      <c r="J96" s="12">
        <v>85</v>
      </c>
      <c r="K96" s="12">
        <v>6</v>
      </c>
      <c r="L96" s="12">
        <v>7</v>
      </c>
      <c r="M96" s="12">
        <v>16</v>
      </c>
      <c r="N96" s="12">
        <v>11.78</v>
      </c>
      <c r="O96" s="12">
        <v>10</v>
      </c>
      <c r="P96" s="12">
        <v>0.79</v>
      </c>
      <c r="R96" s="12">
        <v>43</v>
      </c>
      <c r="S96" s="12">
        <v>54</v>
      </c>
      <c r="T96" s="24">
        <v>6.1</v>
      </c>
      <c r="V96" s="12">
        <v>15</v>
      </c>
      <c r="W96" s="12">
        <v>8.3</v>
      </c>
      <c r="Y96" s="24"/>
      <c r="AA96" s="24">
        <f>+B96/Notes!C$26</f>
        <v>2.830413253568122</v>
      </c>
      <c r="AB96" s="24">
        <f>+C96/Notes!$C$13</f>
        <v>0</v>
      </c>
      <c r="AC96" s="24">
        <f>+D96/Notes!$C$11</f>
        <v>13.910019560965008</v>
      </c>
      <c r="AD96" s="24">
        <f>+E96/Notes!$C$11</f>
        <v>49.989132797218</v>
      </c>
      <c r="AE96" s="24">
        <f>+F96/Notes!$C$11</f>
        <v>0</v>
      </c>
      <c r="AF96" s="24">
        <f>+G96/Notes!$C$11</f>
        <v>23.907846120408607</v>
      </c>
      <c r="AG96" s="24">
        <f>+H96/Notes!$C$11</f>
        <v>21.734405564007822</v>
      </c>
      <c r="AH96" s="24">
        <f>+I96/Notes!$C$11</f>
        <v>26.081286676809388</v>
      </c>
      <c r="AI96" s="24">
        <f>+J96/Notes!C$27</f>
        <v>2.6771367700987385</v>
      </c>
      <c r="AJ96" s="24">
        <f>+K96/Notes!$C$11</f>
        <v>13.040643338404694</v>
      </c>
      <c r="AK96" s="24">
        <f>+L96/Notes!$C$11</f>
        <v>15.214083894805476</v>
      </c>
      <c r="AL96" s="24">
        <f t="shared" si="2"/>
        <v>16</v>
      </c>
      <c r="AM96" s="24">
        <f t="shared" si="3"/>
        <v>11.78</v>
      </c>
      <c r="AN96" s="24">
        <f>+O96/Notes!$C$11</f>
        <v>21.734405564007822</v>
      </c>
      <c r="AO96" s="24">
        <f>+P96/Notes!$C$22</f>
        <v>0.20869657103608602</v>
      </c>
      <c r="AP96" s="24">
        <f>+Q96/Notes!$C$21</f>
        <v>0</v>
      </c>
      <c r="AQ96" s="24">
        <f>+R96/Notes!C$28</f>
        <v>1.3394499888155926</v>
      </c>
      <c r="AR96" s="24">
        <f>+S96/Notes!$C$13</f>
        <v>1.532393087204518</v>
      </c>
      <c r="AS96" s="24">
        <f>+T96/Notes!$C$11</f>
        <v>13.257987394044772</v>
      </c>
      <c r="AT96" s="24">
        <f>+U96/Notes!C$29</f>
        <v>0</v>
      </c>
      <c r="AU96" s="24">
        <f>+V96/Notes!$C$11</f>
        <v>32.60160834601174</v>
      </c>
      <c r="AV96" s="24">
        <f>+W96/Notes!$C$11</f>
        <v>18.039556618126497</v>
      </c>
      <c r="AW96" s="24">
        <f>+X96/100/Notes!$C$11</f>
        <v>0</v>
      </c>
      <c r="AX96" s="24">
        <f>+Y96/Notes!$C$20</f>
        <v>0</v>
      </c>
      <c r="AZ96" s="24">
        <f>+AA96/100*Silver!$D243</f>
        <v>0.7822352540266894</v>
      </c>
      <c r="BA96" s="24">
        <f>+AB96/100*Silver!$D243</f>
        <v>0</v>
      </c>
      <c r="BB96" s="24">
        <f>+AC96/100*Silver!$D243</f>
        <v>3.844282339715168</v>
      </c>
      <c r="BC96" s="24">
        <f>+AD96/100*Silver!$D243</f>
        <v>13.815389658351386</v>
      </c>
      <c r="BD96" s="24">
        <f>+AE96/100*Silver!$D243</f>
        <v>0</v>
      </c>
      <c r="BE96" s="24">
        <f>+AF96/100*Silver!$D243</f>
        <v>6.607360271385446</v>
      </c>
      <c r="BF96" s="24">
        <f>+AG96/100*Silver!$D243</f>
        <v>6.006691155804949</v>
      </c>
      <c r="BG96" s="24">
        <f>+AH96/100*Silver!$D243</f>
        <v>7.20802938696594</v>
      </c>
      <c r="BH96" s="24">
        <f>+AI96/100*Silver!$D243</f>
        <v>0.7398745602898851</v>
      </c>
      <c r="BI96" s="24">
        <f>+AJ96/100*Silver!$D243</f>
        <v>3.60401469348297</v>
      </c>
      <c r="BJ96" s="24">
        <f>+AK96/100*Silver!$D243</f>
        <v>4.204683809063465</v>
      </c>
      <c r="BK96" s="24">
        <f>+AL96/100*Silver!$D243</f>
        <v>4.421885761257372</v>
      </c>
      <c r="BL96" s="24">
        <f>+AM96*Silver!$D243</f>
        <v>325.561339172574</v>
      </c>
      <c r="BM96" s="24">
        <f>+AN96/100*Silver!$D243</f>
        <v>6.006691155804949</v>
      </c>
      <c r="BN96" s="24">
        <f>+AO96*Silver!$D243</f>
        <v>5.767702474298165</v>
      </c>
      <c r="BO96" s="24">
        <f>+AP96*Silver!$D243</f>
        <v>0</v>
      </c>
      <c r="BP96" s="24">
        <f>+AQ96/100*Silver!$D243</f>
        <v>0.37018092709125094</v>
      </c>
      <c r="BQ96" s="24">
        <f>+AR96/100*Silver!$D243</f>
        <v>0.42350419830993025</v>
      </c>
      <c r="BR96" s="24">
        <f>+AS96/100*Silver!$D243</f>
        <v>3.664081605041019</v>
      </c>
      <c r="BS96" s="24">
        <f>+AT96/100*Silver!$D243</f>
        <v>0</v>
      </c>
      <c r="BT96" s="24">
        <f>+AU96/100*Silver!$D243</f>
        <v>9.010036733707425</v>
      </c>
      <c r="BU96" s="24">
        <f>+AV96/100*Silver!$D243</f>
        <v>4.985553659318109</v>
      </c>
      <c r="BV96" s="24">
        <f>+AW96*Silver!$D243</f>
        <v>0</v>
      </c>
      <c r="BW96" s="24">
        <f>+AX96*Silver!$D243</f>
        <v>0</v>
      </c>
    </row>
    <row r="97" spans="1:75" ht="15">
      <c r="A97" s="12">
        <v>1878</v>
      </c>
      <c r="B97" s="12">
        <v>34</v>
      </c>
      <c r="D97" s="12">
        <v>5.3</v>
      </c>
      <c r="E97" s="12">
        <v>19</v>
      </c>
      <c r="G97" s="12">
        <v>10</v>
      </c>
      <c r="H97" s="12">
        <v>8</v>
      </c>
      <c r="I97" s="12">
        <v>10</v>
      </c>
      <c r="J97" s="12">
        <v>71</v>
      </c>
      <c r="K97" s="12">
        <v>5</v>
      </c>
      <c r="L97" s="12">
        <v>6</v>
      </c>
      <c r="M97" s="12">
        <v>13</v>
      </c>
      <c r="N97" s="12">
        <v>10.46</v>
      </c>
      <c r="O97" s="12">
        <v>8</v>
      </c>
      <c r="P97" s="12">
        <v>0.76</v>
      </c>
      <c r="R97" s="12">
        <v>36</v>
      </c>
      <c r="S97" s="12">
        <v>50</v>
      </c>
      <c r="T97" s="24">
        <v>4.8</v>
      </c>
      <c r="V97" s="12">
        <v>14</v>
      </c>
      <c r="W97" s="12">
        <v>4.7</v>
      </c>
      <c r="Y97" s="24"/>
      <c r="AA97" s="24">
        <f>+B97/Notes!C$26</f>
        <v>1.2497928652118981</v>
      </c>
      <c r="AB97" s="24">
        <f>+C97/Notes!$C$13</f>
        <v>0</v>
      </c>
      <c r="AC97" s="24">
        <f>+D97/Notes!$C$11</f>
        <v>11.519234948924145</v>
      </c>
      <c r="AD97" s="24">
        <f>+E97/Notes!$C$11</f>
        <v>41.29537057161487</v>
      </c>
      <c r="AE97" s="24">
        <f>+F97/Notes!$C$11</f>
        <v>0</v>
      </c>
      <c r="AF97" s="24">
        <f>+G97/Notes!$C$11</f>
        <v>21.734405564007822</v>
      </c>
      <c r="AG97" s="24">
        <f>+H97/Notes!$C$11</f>
        <v>17.38752445120626</v>
      </c>
      <c r="AH97" s="24">
        <f>+I97/Notes!$C$11</f>
        <v>21.734405564007822</v>
      </c>
      <c r="AI97" s="24">
        <f>+J97/Notes!C$27</f>
        <v>2.2361965962001227</v>
      </c>
      <c r="AJ97" s="24">
        <f>+K97/Notes!$C$11</f>
        <v>10.867202782003911</v>
      </c>
      <c r="AK97" s="24">
        <f>+L97/Notes!$C$11</f>
        <v>13.040643338404694</v>
      </c>
      <c r="AL97" s="24">
        <f t="shared" si="2"/>
        <v>13</v>
      </c>
      <c r="AM97" s="24">
        <f t="shared" si="3"/>
        <v>10.46</v>
      </c>
      <c r="AN97" s="24">
        <f>+O97/Notes!$C$11</f>
        <v>17.38752445120626</v>
      </c>
      <c r="AO97" s="24">
        <f>+P97/Notes!$C$22</f>
        <v>0.20077138479420933</v>
      </c>
      <c r="AP97" s="24">
        <f>+Q97/Notes!$C$21</f>
        <v>0</v>
      </c>
      <c r="AQ97" s="24">
        <f>+R97/Notes!C$28</f>
        <v>1.1213999906363101</v>
      </c>
      <c r="AR97" s="24">
        <f>+S97/Notes!$C$13</f>
        <v>1.4188824881523314</v>
      </c>
      <c r="AS97" s="24">
        <f>+T97/Notes!$C$11</f>
        <v>10.432514670723755</v>
      </c>
      <c r="AT97" s="24">
        <f>+U97/Notes!C$29</f>
        <v>0</v>
      </c>
      <c r="AU97" s="24">
        <f>+V97/Notes!$C$11</f>
        <v>30.428167789610953</v>
      </c>
      <c r="AV97" s="24">
        <f>+W97/Notes!$C$11</f>
        <v>10.215170615083677</v>
      </c>
      <c r="AW97" s="24">
        <f>+X97/100/Notes!$C$11</f>
        <v>0</v>
      </c>
      <c r="AX97" s="24">
        <f>+Y97/Notes!$C$20</f>
        <v>0</v>
      </c>
      <c r="AZ97" s="24">
        <f>+AA97/100*Silver!$D244</f>
        <v>0.3604350507767455</v>
      </c>
      <c r="BA97" s="24">
        <f>+AB97/100*Silver!$D244</f>
        <v>0</v>
      </c>
      <c r="BB97" s="24">
        <f>+AC97/100*Silver!$D244</f>
        <v>3.3220993248515533</v>
      </c>
      <c r="BC97" s="24">
        <f>+AD97/100*Silver!$D244</f>
        <v>11.909412673996137</v>
      </c>
      <c r="BD97" s="24">
        <f>+AE97/100*Silver!$D244</f>
        <v>0</v>
      </c>
      <c r="BE97" s="24">
        <f>+AF97/100*Silver!$D244</f>
        <v>6.268111933682176</v>
      </c>
      <c r="BF97" s="24">
        <f>+AG97/100*Silver!$D244</f>
        <v>5.014489546945741</v>
      </c>
      <c r="BG97" s="24">
        <f>+AH97/100*Silver!$D244</f>
        <v>6.268111933682176</v>
      </c>
      <c r="BH97" s="24">
        <f>+AI97/100*Silver!$D244</f>
        <v>0.6449097735579739</v>
      </c>
      <c r="BI97" s="24">
        <f>+AJ97/100*Silver!$D244</f>
        <v>3.134055966841088</v>
      </c>
      <c r="BJ97" s="24">
        <f>+AK97/100*Silver!$D244</f>
        <v>3.760867160209306</v>
      </c>
      <c r="BK97" s="24">
        <f>+AL97/100*Silver!$D244</f>
        <v>3.7491457908933206</v>
      </c>
      <c r="BL97" s="24">
        <f>+AM97*Silver!$D244</f>
        <v>301.66203825187796</v>
      </c>
      <c r="BM97" s="24">
        <f>+AN97/100*Silver!$D244</f>
        <v>5.014489546945741</v>
      </c>
      <c r="BN97" s="24">
        <f>+AO97*Silver!$D244</f>
        <v>5.790163017177178</v>
      </c>
      <c r="BO97" s="24">
        <f>+AP97*Silver!$D244</f>
        <v>0</v>
      </c>
      <c r="BP97" s="24">
        <f>+AQ97/100*Silver!$D244</f>
        <v>0.3234070811386101</v>
      </c>
      <c r="BQ97" s="24">
        <f>+AR97/100*Silver!$D244</f>
        <v>0.40919979294065806</v>
      </c>
      <c r="BR97" s="24">
        <f>+AS97/100*Silver!$D244</f>
        <v>3.0086937281674446</v>
      </c>
      <c r="BS97" s="24">
        <f>+AT97/100*Silver!$D244</f>
        <v>0</v>
      </c>
      <c r="BT97" s="24">
        <f>+AU97/100*Silver!$D244</f>
        <v>8.775356707155048</v>
      </c>
      <c r="BU97" s="24">
        <f>+AV97/100*Silver!$D244</f>
        <v>2.946012608830623</v>
      </c>
      <c r="BV97" s="24">
        <f>+AW97*Silver!$D244</f>
        <v>0</v>
      </c>
      <c r="BW97" s="24">
        <f>+AX97*Silver!$D244</f>
        <v>0</v>
      </c>
    </row>
    <row r="98" spans="1:75" ht="15">
      <c r="A98" s="12">
        <v>1879</v>
      </c>
      <c r="B98" s="12">
        <v>57</v>
      </c>
      <c r="D98" s="12">
        <v>5.2</v>
      </c>
      <c r="E98" s="12">
        <v>17</v>
      </c>
      <c r="G98" s="12">
        <v>10</v>
      </c>
      <c r="H98" s="12">
        <v>7</v>
      </c>
      <c r="I98" s="12">
        <v>12</v>
      </c>
      <c r="J98" s="12">
        <v>62</v>
      </c>
      <c r="K98" s="12">
        <v>6</v>
      </c>
      <c r="L98" s="12">
        <v>5</v>
      </c>
      <c r="M98" s="12">
        <v>14</v>
      </c>
      <c r="N98" s="12">
        <v>8.37</v>
      </c>
      <c r="O98" s="12">
        <v>8</v>
      </c>
      <c r="P98" s="12">
        <v>0.92</v>
      </c>
      <c r="R98" s="12">
        <v>36</v>
      </c>
      <c r="S98" s="12">
        <v>55</v>
      </c>
      <c r="T98" s="24">
        <v>5.6</v>
      </c>
      <c r="V98" s="12">
        <v>16</v>
      </c>
      <c r="W98" s="12">
        <v>4.1</v>
      </c>
      <c r="Y98" s="24"/>
      <c r="AA98" s="24">
        <f>+B98/Notes!C$26</f>
        <v>2.0952409799140645</v>
      </c>
      <c r="AB98" s="24">
        <f>+C98/Notes!$C$13</f>
        <v>0</v>
      </c>
      <c r="AC98" s="24">
        <f>+D98/Notes!$C$11</f>
        <v>11.30189089328407</v>
      </c>
      <c r="AD98" s="24">
        <f>+E98/Notes!$C$11</f>
        <v>36.9484894588133</v>
      </c>
      <c r="AE98" s="24">
        <f>+F98/Notes!$C$11</f>
        <v>0</v>
      </c>
      <c r="AF98" s="24">
        <f>+G98/Notes!$C$11</f>
        <v>21.734405564007822</v>
      </c>
      <c r="AG98" s="24">
        <f>+H98/Notes!$C$11</f>
        <v>15.214083894805476</v>
      </c>
      <c r="AH98" s="24">
        <f>+I98/Notes!$C$11</f>
        <v>26.081286676809388</v>
      </c>
      <c r="AI98" s="24">
        <f>+J98/Notes!C$27</f>
        <v>1.952735055836727</v>
      </c>
      <c r="AJ98" s="24">
        <f>+K98/Notes!$C$11</f>
        <v>13.040643338404694</v>
      </c>
      <c r="AK98" s="24">
        <f>+L98/Notes!$C$11</f>
        <v>10.867202782003911</v>
      </c>
      <c r="AL98" s="24">
        <f t="shared" si="2"/>
        <v>14</v>
      </c>
      <c r="AM98" s="24">
        <f t="shared" si="3"/>
        <v>8.37</v>
      </c>
      <c r="AN98" s="24">
        <f>+O98/Notes!$C$11</f>
        <v>17.38752445120626</v>
      </c>
      <c r="AO98" s="24">
        <f>+P98/Notes!$C$22</f>
        <v>0.24303904475088497</v>
      </c>
      <c r="AP98" s="24">
        <f>+Q98/Notes!$C$21</f>
        <v>0</v>
      </c>
      <c r="AQ98" s="24">
        <f>+R98/Notes!C$28</f>
        <v>1.1213999906363101</v>
      </c>
      <c r="AR98" s="24">
        <f>+S98/Notes!$C$13</f>
        <v>1.5607707369675645</v>
      </c>
      <c r="AS98" s="24">
        <f>+T98/Notes!$C$11</f>
        <v>12.171267115844381</v>
      </c>
      <c r="AT98" s="24">
        <f>+U98/Notes!C$29</f>
        <v>0</v>
      </c>
      <c r="AU98" s="24">
        <f>+V98/Notes!$C$11</f>
        <v>34.77504890241252</v>
      </c>
      <c r="AV98" s="24">
        <f>+W98/Notes!$C$11</f>
        <v>8.911106281243207</v>
      </c>
      <c r="AW98" s="24">
        <f>+X98/100/Notes!$C$11</f>
        <v>0</v>
      </c>
      <c r="AX98" s="24">
        <f>+Y98/Notes!$C$20</f>
        <v>0</v>
      </c>
      <c r="AZ98" s="24">
        <f>+AA98/100*Silver!$D245</f>
        <v>0.620333858255419</v>
      </c>
      <c r="BA98" s="24">
        <f>+AB98/100*Silver!$D245</f>
        <v>0</v>
      </c>
      <c r="BB98" s="24">
        <f>+AC98/100*Silver!$D245</f>
        <v>3.3461285124827223</v>
      </c>
      <c r="BC98" s="24">
        <f>+AD98/100*Silver!$D245</f>
        <v>10.939266290808899</v>
      </c>
      <c r="BD98" s="24">
        <f>+AE98/100*Silver!$D245</f>
        <v>0</v>
      </c>
      <c r="BE98" s="24">
        <f>+AF98/100*Silver!$D245</f>
        <v>6.434862524005235</v>
      </c>
      <c r="BF98" s="24">
        <f>+AG98/100*Silver!$D245</f>
        <v>4.504403766803665</v>
      </c>
      <c r="BG98" s="24">
        <f>+AH98/100*Silver!$D245</f>
        <v>7.721835028806282</v>
      </c>
      <c r="BH98" s="24">
        <f>+AI98/100*Silver!$D245</f>
        <v>0.5781424108015922</v>
      </c>
      <c r="BI98" s="24">
        <f>+AJ98/100*Silver!$D245</f>
        <v>3.860917514403141</v>
      </c>
      <c r="BJ98" s="24">
        <f>+AK98/100*Silver!$D245</f>
        <v>3.2174312620026173</v>
      </c>
      <c r="BK98" s="24">
        <f>+AL98/100*Silver!$D245</f>
        <v>4.144952346212732</v>
      </c>
      <c r="BL98" s="24">
        <f>+AM98*Silver!$D245</f>
        <v>247.80893669857545</v>
      </c>
      <c r="BM98" s="24">
        <f>+AN98/100*Silver!$D245</f>
        <v>5.147890019204188</v>
      </c>
      <c r="BN98" s="24">
        <f>+AO98*Silver!$D245</f>
        <v>7.195608991153442</v>
      </c>
      <c r="BO98" s="24">
        <f>+AP98*Silver!$D245</f>
        <v>0</v>
      </c>
      <c r="BP98" s="24">
        <f>+AQ98/100*Silver!$D245</f>
        <v>0.3320106801593507</v>
      </c>
      <c r="BQ98" s="24">
        <f>+AR98/100*Silver!$D245</f>
        <v>0.46209430914956295</v>
      </c>
      <c r="BR98" s="24">
        <f>+AS98/100*Silver!$D245</f>
        <v>3.6035230134429312</v>
      </c>
      <c r="BS98" s="24">
        <f>+AT98/100*Silver!$D245</f>
        <v>0</v>
      </c>
      <c r="BT98" s="24">
        <f>+AU98/100*Silver!$D245</f>
        <v>10.295780038408376</v>
      </c>
      <c r="BU98" s="24">
        <f>+AV98/100*Silver!$D245</f>
        <v>2.638293634842146</v>
      </c>
      <c r="BV98" s="24">
        <f>+AW98*Silver!$D245</f>
        <v>0</v>
      </c>
      <c r="BW98" s="24">
        <f>+AX98*Silver!$D245</f>
        <v>0</v>
      </c>
    </row>
    <row r="99" spans="1:75" ht="15">
      <c r="A99" s="12">
        <v>1880</v>
      </c>
      <c r="B99" s="12">
        <v>38</v>
      </c>
      <c r="D99" s="12">
        <v>5.2</v>
      </c>
      <c r="E99" s="12">
        <v>22</v>
      </c>
      <c r="G99" s="12">
        <v>11</v>
      </c>
      <c r="H99" s="12">
        <v>9</v>
      </c>
      <c r="I99" s="12">
        <v>11</v>
      </c>
      <c r="J99" s="12">
        <v>69</v>
      </c>
      <c r="K99" s="12">
        <v>6</v>
      </c>
      <c r="L99" s="12">
        <v>4</v>
      </c>
      <c r="M99" s="12">
        <v>14</v>
      </c>
      <c r="N99" s="12">
        <v>8.84</v>
      </c>
      <c r="O99" s="12">
        <v>9</v>
      </c>
      <c r="P99" s="12">
        <v>1</v>
      </c>
      <c r="R99" s="12">
        <v>41</v>
      </c>
      <c r="S99" s="12">
        <v>35</v>
      </c>
      <c r="T99" s="24">
        <v>6.9</v>
      </c>
      <c r="V99" s="12">
        <v>16</v>
      </c>
      <c r="W99" s="12">
        <v>7.2</v>
      </c>
      <c r="Y99" s="24"/>
      <c r="AA99" s="24">
        <f>+B99/Notes!C$26</f>
        <v>1.3968273199427097</v>
      </c>
      <c r="AB99" s="24">
        <f>+C99/Notes!$C$13</f>
        <v>0</v>
      </c>
      <c r="AC99" s="24">
        <f>+D99/Notes!$C$11</f>
        <v>11.30189089328407</v>
      </c>
      <c r="AD99" s="24">
        <f>+E99/Notes!$C$11</f>
        <v>47.815692240817214</v>
      </c>
      <c r="AE99" s="24">
        <f>+F99/Notes!$C$11</f>
        <v>0</v>
      </c>
      <c r="AF99" s="24">
        <f>+G99/Notes!$C$11</f>
        <v>23.907846120408607</v>
      </c>
      <c r="AG99" s="24">
        <f>+H99/Notes!$C$11</f>
        <v>19.56096500760704</v>
      </c>
      <c r="AH99" s="24">
        <f>+I99/Notes!$C$11</f>
        <v>23.907846120408607</v>
      </c>
      <c r="AI99" s="24">
        <f>+J99/Notes!C$27</f>
        <v>2.173205142786035</v>
      </c>
      <c r="AJ99" s="24">
        <f>+K99/Notes!$C$11</f>
        <v>13.040643338404694</v>
      </c>
      <c r="AK99" s="24">
        <f>+L99/Notes!$C$11</f>
        <v>8.69376222560313</v>
      </c>
      <c r="AL99" s="24">
        <f t="shared" si="2"/>
        <v>14</v>
      </c>
      <c r="AM99" s="24">
        <f t="shared" si="3"/>
        <v>8.84</v>
      </c>
      <c r="AN99" s="24">
        <f>+O99/Notes!$C$11</f>
        <v>19.56096500760704</v>
      </c>
      <c r="AO99" s="24">
        <f>+P99/Notes!$C$22</f>
        <v>0.2641728747292228</v>
      </c>
      <c r="AP99" s="24">
        <f>+Q99/Notes!$C$21</f>
        <v>0</v>
      </c>
      <c r="AQ99" s="24">
        <f>+R99/Notes!C$28</f>
        <v>1.2771499893357978</v>
      </c>
      <c r="AR99" s="24">
        <f>+S99/Notes!$C$13</f>
        <v>0.9932177417066319</v>
      </c>
      <c r="AS99" s="24">
        <f>+T99/Notes!$C$11</f>
        <v>14.9967398391654</v>
      </c>
      <c r="AT99" s="24">
        <f>+U99/Notes!C$29</f>
        <v>0</v>
      </c>
      <c r="AU99" s="24">
        <f>+V99/Notes!$C$11</f>
        <v>34.77504890241252</v>
      </c>
      <c r="AV99" s="24">
        <f>+W99/Notes!$C$11</f>
        <v>15.648772006085634</v>
      </c>
      <c r="AW99" s="24">
        <f>+X99/100/Notes!$C$11</f>
        <v>0</v>
      </c>
      <c r="AX99" s="24">
        <f>+Y99/Notes!$C$20</f>
        <v>0</v>
      </c>
      <c r="AZ99" s="24">
        <f>+AA99/100*Silver!$D246</f>
        <v>0.402839174397539</v>
      </c>
      <c r="BA99" s="24">
        <f>+AB99/100*Silver!$D246</f>
        <v>0</v>
      </c>
      <c r="BB99" s="24">
        <f>+AC99/100*Silver!$D246</f>
        <v>3.259418205514732</v>
      </c>
      <c r="BC99" s="24">
        <f>+AD99/100*Silver!$D246</f>
        <v>13.78984625410079</v>
      </c>
      <c r="BD99" s="24">
        <f>+AE99/100*Silver!$D246</f>
        <v>0</v>
      </c>
      <c r="BE99" s="24">
        <f>+AF99/100*Silver!$D246</f>
        <v>6.894923127050395</v>
      </c>
      <c r="BF99" s="24">
        <f>+AG99/100*Silver!$D246</f>
        <v>5.64130074031396</v>
      </c>
      <c r="BG99" s="24">
        <f>+AH99/100*Silver!$D246</f>
        <v>6.894923127050395</v>
      </c>
      <c r="BH99" s="24">
        <f>+AI99/100*Silver!$D246</f>
        <v>0.626743301063383</v>
      </c>
      <c r="BI99" s="24">
        <f>+AJ99/100*Silver!$D246</f>
        <v>3.760867160209306</v>
      </c>
      <c r="BJ99" s="24">
        <f>+AK99/100*Silver!$D246</f>
        <v>2.5072447734728707</v>
      </c>
      <c r="BK99" s="24">
        <f>+AL99/100*Silver!$D246</f>
        <v>4.037541620962037</v>
      </c>
      <c r="BL99" s="24">
        <f>+AM99*Silver!$D246</f>
        <v>254.94191378074578</v>
      </c>
      <c r="BM99" s="24">
        <f>+AN99/100*Silver!$D246</f>
        <v>5.64130074031396</v>
      </c>
      <c r="BN99" s="24">
        <f>+AO99*Silver!$D246</f>
        <v>7.6186355489173385</v>
      </c>
      <c r="BO99" s="24">
        <f>+AP99*Silver!$D246</f>
        <v>0</v>
      </c>
      <c r="BP99" s="24">
        <f>+AQ99/100*Silver!$D246</f>
        <v>0.3683247312967504</v>
      </c>
      <c r="BQ99" s="24">
        <f>+AR99/100*Silver!$D246</f>
        <v>0.28643985505846065</v>
      </c>
      <c r="BR99" s="24">
        <f>+AS99/100*Silver!$D246</f>
        <v>4.324997234240702</v>
      </c>
      <c r="BS99" s="24">
        <f>+AT99/100*Silver!$D246</f>
        <v>0</v>
      </c>
      <c r="BT99" s="24">
        <f>+AU99/100*Silver!$D246</f>
        <v>10.028979093891483</v>
      </c>
      <c r="BU99" s="24">
        <f>+AV99/100*Silver!$D246</f>
        <v>4.513040592251167</v>
      </c>
      <c r="BV99" s="24">
        <f>+AW99*Silver!$D246</f>
        <v>0</v>
      </c>
      <c r="BW99" s="24">
        <f>+AX99*Silver!$D246</f>
        <v>0</v>
      </c>
    </row>
    <row r="100" spans="1:75" ht="15">
      <c r="A100" s="12">
        <v>1881</v>
      </c>
      <c r="B100" s="12">
        <v>61</v>
      </c>
      <c r="D100" s="12">
        <v>5.5</v>
      </c>
      <c r="E100" s="12">
        <v>23</v>
      </c>
      <c r="G100" s="12">
        <v>10</v>
      </c>
      <c r="H100" s="12">
        <v>10</v>
      </c>
      <c r="I100" s="12">
        <v>12</v>
      </c>
      <c r="J100" s="12">
        <v>76</v>
      </c>
      <c r="K100" s="12">
        <v>6</v>
      </c>
      <c r="L100" s="12">
        <v>5</v>
      </c>
      <c r="M100" s="12">
        <v>17</v>
      </c>
      <c r="N100" s="12">
        <v>9.94</v>
      </c>
      <c r="O100" s="12">
        <v>9</v>
      </c>
      <c r="P100" s="12">
        <v>0.77</v>
      </c>
      <c r="R100" s="12">
        <v>49</v>
      </c>
      <c r="S100" s="12">
        <v>56</v>
      </c>
      <c r="T100" s="24">
        <v>7.8</v>
      </c>
      <c r="V100" s="12">
        <v>17</v>
      </c>
      <c r="W100" s="12">
        <v>7.5</v>
      </c>
      <c r="Y100" s="24"/>
      <c r="AA100" s="24">
        <f>+B100/Notes!C$26</f>
        <v>2.242275434644876</v>
      </c>
      <c r="AB100" s="24">
        <f>+C100/Notes!$C$13</f>
        <v>0</v>
      </c>
      <c r="AC100" s="24">
        <f>+D100/Notes!$C$11</f>
        <v>11.953923060204303</v>
      </c>
      <c r="AD100" s="24">
        <f>+E100/Notes!$C$11</f>
        <v>49.989132797218</v>
      </c>
      <c r="AE100" s="24">
        <f>+F100/Notes!$C$11</f>
        <v>0</v>
      </c>
      <c r="AF100" s="24">
        <f>+G100/Notes!$C$11</f>
        <v>21.734405564007822</v>
      </c>
      <c r="AG100" s="24">
        <f>+H100/Notes!$C$11</f>
        <v>21.734405564007822</v>
      </c>
      <c r="AH100" s="24">
        <f>+I100/Notes!$C$11</f>
        <v>26.081286676809388</v>
      </c>
      <c r="AI100" s="24">
        <f>+J100/Notes!C$27</f>
        <v>2.3936752297353427</v>
      </c>
      <c r="AJ100" s="24">
        <f>+K100/Notes!$C$11</f>
        <v>13.040643338404694</v>
      </c>
      <c r="AK100" s="24">
        <f>+L100/Notes!$C$11</f>
        <v>10.867202782003911</v>
      </c>
      <c r="AL100" s="24">
        <f t="shared" si="2"/>
        <v>17</v>
      </c>
      <c r="AM100" s="24">
        <f t="shared" si="3"/>
        <v>9.94</v>
      </c>
      <c r="AN100" s="24">
        <f>+O100/Notes!$C$11</f>
        <v>19.56096500760704</v>
      </c>
      <c r="AO100" s="24">
        <f>+P100/Notes!$C$22</f>
        <v>0.20341311354150154</v>
      </c>
      <c r="AP100" s="24">
        <f>+Q100/Notes!$C$21</f>
        <v>0</v>
      </c>
      <c r="AQ100" s="24">
        <f>+R100/Notes!C$28</f>
        <v>1.5263499872549777</v>
      </c>
      <c r="AR100" s="24">
        <f>+S100/Notes!$C$13</f>
        <v>1.589148386730611</v>
      </c>
      <c r="AS100" s="24">
        <f>+T100/Notes!$C$11</f>
        <v>16.9528363399261</v>
      </c>
      <c r="AT100" s="24">
        <f>+U100/Notes!C$29</f>
        <v>0</v>
      </c>
      <c r="AU100" s="24">
        <f>+V100/Notes!$C$11</f>
        <v>36.9484894588133</v>
      </c>
      <c r="AV100" s="24">
        <f>+W100/Notes!$C$11</f>
        <v>16.30080417300587</v>
      </c>
      <c r="AW100" s="24">
        <f>+X100/100/Notes!$C$11</f>
        <v>0</v>
      </c>
      <c r="AX100" s="24">
        <f>+Y100/Notes!$C$20</f>
        <v>0</v>
      </c>
      <c r="AZ100" s="24">
        <f>+AA100/100*Silver!$D247</f>
        <v>0.6580308602107765</v>
      </c>
      <c r="BA100" s="24">
        <f>+AB100/100*Silver!$D247</f>
        <v>0</v>
      </c>
      <c r="BB100" s="24">
        <f>+AC100/100*Silver!$D247</f>
        <v>3.5080660264404466</v>
      </c>
      <c r="BC100" s="24">
        <f>+AD100/100*Silver!$D247</f>
        <v>14.670094292387324</v>
      </c>
      <c r="BD100" s="24">
        <f>+AE100/100*Silver!$D247</f>
        <v>0</v>
      </c>
      <c r="BE100" s="24">
        <f>+AF100/100*Silver!$D247</f>
        <v>6.378301866255357</v>
      </c>
      <c r="BF100" s="24">
        <f>+AG100/100*Silver!$D247</f>
        <v>6.378301866255357</v>
      </c>
      <c r="BG100" s="24">
        <f>+AH100/100*Silver!$D247</f>
        <v>7.65396223950643</v>
      </c>
      <c r="BH100" s="24">
        <f>+AI100/100*Silver!$D247</f>
        <v>0.7024615023432377</v>
      </c>
      <c r="BI100" s="24">
        <f>+AJ100/100*Silver!$D247</f>
        <v>3.826981119753215</v>
      </c>
      <c r="BJ100" s="24">
        <f>+AK100/100*Silver!$D247</f>
        <v>3.1891509331276784</v>
      </c>
      <c r="BK100" s="24">
        <f>+AL100/100*Silver!$D247</f>
        <v>4.988916370728953</v>
      </c>
      <c r="BL100" s="24">
        <f>+AM100*Silver!$D247</f>
        <v>291.7048748532105</v>
      </c>
      <c r="BM100" s="24">
        <f>+AN100/100*Silver!$D247</f>
        <v>5.740471679629822</v>
      </c>
      <c r="BN100" s="24">
        <f>+AO100*Silver!$D247</f>
        <v>5.969476542165555</v>
      </c>
      <c r="BO100" s="24">
        <f>+AP100*Silver!$D247</f>
        <v>0</v>
      </c>
      <c r="BP100" s="24">
        <f>+AQ100/100*Silver!$D247</f>
        <v>0.4479313199340169</v>
      </c>
      <c r="BQ100" s="24">
        <f>+AR100/100*Silver!$D247</f>
        <v>0.4663604942398736</v>
      </c>
      <c r="BR100" s="24">
        <f>+AS100/100*Silver!$D247</f>
        <v>4.975075455679178</v>
      </c>
      <c r="BS100" s="24">
        <f>+AT100/100*Silver!$D247</f>
        <v>0</v>
      </c>
      <c r="BT100" s="24">
        <f>+AU100/100*Silver!$D247</f>
        <v>10.843113172634107</v>
      </c>
      <c r="BU100" s="24">
        <f>+AV100/100*Silver!$D247</f>
        <v>4.783726399691518</v>
      </c>
      <c r="BV100" s="24">
        <f>+AW100*Silver!$D247</f>
        <v>0</v>
      </c>
      <c r="BW100" s="24">
        <f>+AX100*Silver!$D247</f>
        <v>0</v>
      </c>
    </row>
    <row r="101" spans="1:75" ht="15">
      <c r="A101" s="12">
        <v>1882</v>
      </c>
      <c r="B101" s="12">
        <v>73</v>
      </c>
      <c r="D101" s="12">
        <v>5.5</v>
      </c>
      <c r="E101" s="12">
        <v>26</v>
      </c>
      <c r="G101" s="12">
        <v>10</v>
      </c>
      <c r="H101" s="12">
        <v>12</v>
      </c>
      <c r="I101" s="12">
        <v>13</v>
      </c>
      <c r="J101" s="12">
        <v>85</v>
      </c>
      <c r="K101" s="12">
        <v>6</v>
      </c>
      <c r="L101" s="12">
        <v>6</v>
      </c>
      <c r="M101" s="12">
        <v>19</v>
      </c>
      <c r="N101" s="12">
        <v>11.34</v>
      </c>
      <c r="O101" s="12">
        <v>8</v>
      </c>
      <c r="P101" s="12">
        <v>0.99</v>
      </c>
      <c r="Q101" s="12">
        <v>1.13</v>
      </c>
      <c r="R101" s="12">
        <v>47</v>
      </c>
      <c r="S101" s="12">
        <v>72</v>
      </c>
      <c r="T101" s="24">
        <v>8.2</v>
      </c>
      <c r="V101" s="12">
        <v>18</v>
      </c>
      <c r="W101" s="12">
        <v>9</v>
      </c>
      <c r="Y101" s="24"/>
      <c r="AA101" s="24">
        <f>+B101/Notes!C$26</f>
        <v>2.683378798837311</v>
      </c>
      <c r="AB101" s="24">
        <f>+C101/Notes!$C$13</f>
        <v>0</v>
      </c>
      <c r="AC101" s="24">
        <f>+D101/Notes!$C$11</f>
        <v>11.953923060204303</v>
      </c>
      <c r="AD101" s="24">
        <f>+E101/Notes!$C$11</f>
        <v>56.509454466420344</v>
      </c>
      <c r="AE101" s="24">
        <f>+F101/Notes!$C$11</f>
        <v>0</v>
      </c>
      <c r="AF101" s="24">
        <f>+G101/Notes!$C$11</f>
        <v>21.734405564007822</v>
      </c>
      <c r="AG101" s="24">
        <f>+H101/Notes!$C$11</f>
        <v>26.081286676809388</v>
      </c>
      <c r="AH101" s="24">
        <f>+I101/Notes!$C$11</f>
        <v>28.254727233210172</v>
      </c>
      <c r="AI101" s="24">
        <f>+J101/Notes!C$27</f>
        <v>2.6771367700987385</v>
      </c>
      <c r="AJ101" s="24">
        <f>+K101/Notes!$C$11</f>
        <v>13.040643338404694</v>
      </c>
      <c r="AK101" s="24">
        <f>+L101/Notes!$C$11</f>
        <v>13.040643338404694</v>
      </c>
      <c r="AL101" s="24">
        <f t="shared" si="2"/>
        <v>19</v>
      </c>
      <c r="AM101" s="24">
        <f t="shared" si="3"/>
        <v>11.34</v>
      </c>
      <c r="AN101" s="24">
        <f>+O101/Notes!$C$11</f>
        <v>17.38752445120626</v>
      </c>
      <c r="AO101" s="24">
        <f>+P101/Notes!$C$22</f>
        <v>0.26153114598193056</v>
      </c>
      <c r="AP101" s="24">
        <f>+Q101/Notes!$C$21</f>
        <v>0.024912365792896664</v>
      </c>
      <c r="AQ101" s="24">
        <f>+R101/Notes!C$28</f>
        <v>1.4640499877751827</v>
      </c>
      <c r="AR101" s="24">
        <f>+S101/Notes!$C$13</f>
        <v>2.043190782939357</v>
      </c>
      <c r="AS101" s="24">
        <f>+T101/Notes!$C$11</f>
        <v>17.822212562486413</v>
      </c>
      <c r="AT101" s="24">
        <f>+U101/Notes!C$29</f>
        <v>0</v>
      </c>
      <c r="AU101" s="24">
        <f>+V101/Notes!$C$11</f>
        <v>39.12193001521408</v>
      </c>
      <c r="AV101" s="24">
        <f>+W101/Notes!$C$11</f>
        <v>19.56096500760704</v>
      </c>
      <c r="AW101" s="24">
        <f>+X101/100/Notes!$C$11</f>
        <v>0</v>
      </c>
      <c r="AX101" s="24">
        <f>+Y101/Notes!$C$20</f>
        <v>0</v>
      </c>
      <c r="AZ101" s="24">
        <f>+AA101/100*Silver!$D248</f>
        <v>0.7806181369970653</v>
      </c>
      <c r="BA101" s="24">
        <f>+AB101/100*Silver!$D248</f>
        <v>0</v>
      </c>
      <c r="BB101" s="24">
        <f>+AC101/100*Silver!$D248</f>
        <v>3.4774997674969303</v>
      </c>
      <c r="BC101" s="24">
        <f>+AD101/100*Silver!$D248</f>
        <v>16.43908980998549</v>
      </c>
      <c r="BD101" s="24">
        <f>+AE101/100*Silver!$D248</f>
        <v>0</v>
      </c>
      <c r="BE101" s="24">
        <f>+AF101/100*Silver!$D248</f>
        <v>6.322726849994418</v>
      </c>
      <c r="BF101" s="24">
        <f>+AG101/100*Silver!$D248</f>
        <v>7.587272219993303</v>
      </c>
      <c r="BG101" s="24">
        <f>+AH101/100*Silver!$D248</f>
        <v>8.219544904992745</v>
      </c>
      <c r="BH101" s="24">
        <f>+AI101/100*Silver!$D248</f>
        <v>0.778802276766263</v>
      </c>
      <c r="BI101" s="24">
        <f>+AJ101/100*Silver!$D248</f>
        <v>3.7936361099966516</v>
      </c>
      <c r="BJ101" s="24">
        <f>+AK101/100*Silver!$D248</f>
        <v>3.7936361099966516</v>
      </c>
      <c r="BK101" s="24">
        <f>+AL101/100*Silver!$D248</f>
        <v>5.5272645849966215</v>
      </c>
      <c r="BL101" s="24">
        <f>+AM101*Silver!$D248</f>
        <v>329.8904231255878</v>
      </c>
      <c r="BM101" s="24">
        <f>+AN101/100*Silver!$D248</f>
        <v>5.058181479995535</v>
      </c>
      <c r="BN101" s="24">
        <f>+AO101*Silver!$D248</f>
        <v>7.608167584523716</v>
      </c>
      <c r="BO101" s="24">
        <f>+AP101*Silver!$D248</f>
        <v>0.7247223009239947</v>
      </c>
      <c r="BP101" s="24">
        <f>+AQ101/100*Silver!$D248</f>
        <v>0.42590482358392123</v>
      </c>
      <c r="BQ101" s="24">
        <f>+AR101/100*Silver!$D248</f>
        <v>0.594381897628012</v>
      </c>
      <c r="BR101" s="24">
        <f>+AS101/100*Silver!$D248</f>
        <v>5.184636016995423</v>
      </c>
      <c r="BS101" s="24">
        <f>+AT101/100*Silver!$D248</f>
        <v>0</v>
      </c>
      <c r="BT101" s="24">
        <f>+AU101/100*Silver!$D248</f>
        <v>11.380908329989955</v>
      </c>
      <c r="BU101" s="24">
        <f>+AV101/100*Silver!$D248</f>
        <v>5.690454164994978</v>
      </c>
      <c r="BV101" s="24">
        <f>+AW101*Silver!$D248</f>
        <v>0</v>
      </c>
      <c r="BW101" s="24">
        <f>+AX101*Silver!$D248</f>
        <v>0</v>
      </c>
    </row>
    <row r="102" spans="1:75" ht="15">
      <c r="A102" s="12">
        <v>1883</v>
      </c>
      <c r="B102" s="12">
        <v>57</v>
      </c>
      <c r="D102" s="12">
        <v>6.1</v>
      </c>
      <c r="E102" s="12">
        <v>21</v>
      </c>
      <c r="G102" s="12">
        <v>10</v>
      </c>
      <c r="H102" s="12">
        <v>9</v>
      </c>
      <c r="I102" s="12">
        <v>15</v>
      </c>
      <c r="J102" s="12">
        <v>81</v>
      </c>
      <c r="K102" s="12">
        <v>6</v>
      </c>
      <c r="L102" s="12">
        <v>9</v>
      </c>
      <c r="M102" s="12">
        <v>20</v>
      </c>
      <c r="N102" s="12">
        <v>11.15</v>
      </c>
      <c r="O102" s="12">
        <v>11</v>
      </c>
      <c r="P102" s="12">
        <v>0.8</v>
      </c>
      <c r="Q102" s="12">
        <v>1.05</v>
      </c>
      <c r="R102" s="12">
        <v>45</v>
      </c>
      <c r="S102" s="12">
        <v>51</v>
      </c>
      <c r="T102" s="24">
        <v>6.7</v>
      </c>
      <c r="V102" s="12">
        <v>20</v>
      </c>
      <c r="W102" s="12">
        <v>9.6</v>
      </c>
      <c r="Y102" s="24"/>
      <c r="AA102" s="24">
        <f>+B102/Notes!C$26</f>
        <v>2.0952409799140645</v>
      </c>
      <c r="AB102" s="24">
        <f>+C102/Notes!$C$13</f>
        <v>0</v>
      </c>
      <c r="AC102" s="24">
        <f>+D102/Notes!$C$11</f>
        <v>13.257987394044772</v>
      </c>
      <c r="AD102" s="24">
        <f>+E102/Notes!$C$11</f>
        <v>45.64225168441643</v>
      </c>
      <c r="AE102" s="24">
        <f>+F102/Notes!$C$11</f>
        <v>0</v>
      </c>
      <c r="AF102" s="24">
        <f>+G102/Notes!$C$11</f>
        <v>21.734405564007822</v>
      </c>
      <c r="AG102" s="24">
        <f>+H102/Notes!$C$11</f>
        <v>19.56096500760704</v>
      </c>
      <c r="AH102" s="24">
        <f>+I102/Notes!$C$11</f>
        <v>32.60160834601174</v>
      </c>
      <c r="AI102" s="24">
        <f>+J102/Notes!C$27</f>
        <v>2.5511538632705624</v>
      </c>
      <c r="AJ102" s="24">
        <f>+K102/Notes!$C$11</f>
        <v>13.040643338404694</v>
      </c>
      <c r="AK102" s="24">
        <f>+L102/Notes!$C$11</f>
        <v>19.56096500760704</v>
      </c>
      <c r="AL102" s="24">
        <f t="shared" si="2"/>
        <v>20</v>
      </c>
      <c r="AM102" s="24">
        <f t="shared" si="3"/>
        <v>11.15</v>
      </c>
      <c r="AN102" s="24">
        <f>+O102/Notes!$C$11</f>
        <v>23.907846120408607</v>
      </c>
      <c r="AO102" s="24">
        <f>+P102/Notes!$C$22</f>
        <v>0.21133829978337826</v>
      </c>
      <c r="AP102" s="24">
        <f>+Q102/Notes!$C$21</f>
        <v>0.023148658480125223</v>
      </c>
      <c r="AQ102" s="24">
        <f>+R102/Notes!C$28</f>
        <v>1.4017499882953877</v>
      </c>
      <c r="AR102" s="24">
        <f>+S102/Notes!$C$13</f>
        <v>1.447260137915378</v>
      </c>
      <c r="AS102" s="24">
        <f>+T102/Notes!$C$11</f>
        <v>14.562051727885242</v>
      </c>
      <c r="AT102" s="24">
        <f>+U102/Notes!C$29</f>
        <v>0</v>
      </c>
      <c r="AU102" s="24">
        <f>+V102/Notes!$C$11</f>
        <v>43.468811128015645</v>
      </c>
      <c r="AV102" s="24">
        <f>+W102/Notes!$C$11</f>
        <v>20.86502934144751</v>
      </c>
      <c r="AW102" s="24">
        <f>+X102/100/Notes!$C$11</f>
        <v>0</v>
      </c>
      <c r="AX102" s="24">
        <f>+Y102/Notes!$C$20</f>
        <v>0</v>
      </c>
      <c r="AZ102" s="24">
        <f>+AA102/100*Silver!$D249</f>
        <v>0.6258839891276284</v>
      </c>
      <c r="BA102" s="24">
        <f>+AB102/100*Silver!$D249</f>
        <v>0</v>
      </c>
      <c r="BB102" s="24">
        <f>+AC102/100*Silver!$D249</f>
        <v>3.960385520107997</v>
      </c>
      <c r="BC102" s="24">
        <f>+AD102/100*Silver!$D249</f>
        <v>13.634114085617696</v>
      </c>
      <c r="BD102" s="24">
        <f>+AE102/100*Silver!$D249</f>
        <v>0</v>
      </c>
      <c r="BE102" s="24">
        <f>+AF102/100*Silver!$D249</f>
        <v>6.492435278865569</v>
      </c>
      <c r="BF102" s="24">
        <f>+AG102/100*Silver!$D249</f>
        <v>5.843191750979013</v>
      </c>
      <c r="BG102" s="24">
        <f>+AH102/100*Silver!$D249</f>
        <v>9.738652918298355</v>
      </c>
      <c r="BH102" s="24">
        <f>+AI102/100*Silver!$D249</f>
        <v>0.7620728938241887</v>
      </c>
      <c r="BI102" s="24">
        <f>+AJ102/100*Silver!$D249</f>
        <v>3.8954611673193424</v>
      </c>
      <c r="BJ102" s="24">
        <f>+AK102/100*Silver!$D249</f>
        <v>5.843191750979013</v>
      </c>
      <c r="BK102" s="24">
        <f>+AL102/100*Silver!$D249</f>
        <v>5.974338943612098</v>
      </c>
      <c r="BL102" s="24">
        <f>+AM102*Silver!$D249</f>
        <v>333.0693961063745</v>
      </c>
      <c r="BM102" s="24">
        <f>+AN102/100*Silver!$D249</f>
        <v>7.141678806752127</v>
      </c>
      <c r="BN102" s="24">
        <f>+AO102*Silver!$D249</f>
        <v>6.313033173363024</v>
      </c>
      <c r="BO102" s="24">
        <f>+AP102*Silver!$D249</f>
        <v>0.6914896592509427</v>
      </c>
      <c r="BP102" s="24">
        <f>+AQ102/100*Silver!$D249</f>
        <v>0.4187264772140468</v>
      </c>
      <c r="BQ102" s="24">
        <f>+AR102/100*Silver!$D249</f>
        <v>0.4323211301742629</v>
      </c>
      <c r="BR102" s="24">
        <f>+AS102/100*Silver!$D249</f>
        <v>4.349931636839932</v>
      </c>
      <c r="BS102" s="24">
        <f>+AT102/100*Silver!$D249</f>
        <v>0</v>
      </c>
      <c r="BT102" s="24">
        <f>+AU102/100*Silver!$D249</f>
        <v>12.984870557731139</v>
      </c>
      <c r="BU102" s="24">
        <f>+AV102/100*Silver!$D249</f>
        <v>6.232737867710948</v>
      </c>
      <c r="BV102" s="24">
        <f>+AW102*Silver!$D249</f>
        <v>0</v>
      </c>
      <c r="BW102" s="24">
        <f>+AX102*Silver!$D249</f>
        <v>0</v>
      </c>
    </row>
    <row r="103" spans="1:75" ht="15">
      <c r="A103" s="12">
        <v>1884</v>
      </c>
      <c r="B103" s="12">
        <v>33</v>
      </c>
      <c r="D103" s="12">
        <v>6</v>
      </c>
      <c r="E103" s="12">
        <v>22</v>
      </c>
      <c r="G103" s="12">
        <v>11</v>
      </c>
      <c r="H103" s="12">
        <v>9</v>
      </c>
      <c r="I103" s="12">
        <v>13</v>
      </c>
      <c r="J103" s="12">
        <v>77</v>
      </c>
      <c r="K103" s="12">
        <v>6</v>
      </c>
      <c r="L103" s="12">
        <v>6</v>
      </c>
      <c r="M103" s="12">
        <v>19</v>
      </c>
      <c r="N103" s="12">
        <v>10.24</v>
      </c>
      <c r="O103" s="12">
        <v>10</v>
      </c>
      <c r="P103" s="12">
        <v>0.81</v>
      </c>
      <c r="Q103" s="12">
        <v>1</v>
      </c>
      <c r="R103" s="12">
        <v>43</v>
      </c>
      <c r="S103" s="12">
        <v>38</v>
      </c>
      <c r="T103" s="24">
        <v>6.3</v>
      </c>
      <c r="V103" s="12">
        <v>18</v>
      </c>
      <c r="W103" s="12">
        <v>9</v>
      </c>
      <c r="Y103" s="24"/>
      <c r="AA103" s="24">
        <f>+B103/Notes!C$26</f>
        <v>1.2130342515291952</v>
      </c>
      <c r="AB103" s="24">
        <f>+C103/Notes!$C$13</f>
        <v>0</v>
      </c>
      <c r="AC103" s="24">
        <f>+D103/Notes!$C$11</f>
        <v>13.040643338404694</v>
      </c>
      <c r="AD103" s="24">
        <f>+E103/Notes!$C$11</f>
        <v>47.815692240817214</v>
      </c>
      <c r="AE103" s="24">
        <f>+F103/Notes!$C$11</f>
        <v>0</v>
      </c>
      <c r="AF103" s="24">
        <f>+G103/Notes!$C$11</f>
        <v>23.907846120408607</v>
      </c>
      <c r="AG103" s="24">
        <f>+H103/Notes!$C$11</f>
        <v>19.56096500760704</v>
      </c>
      <c r="AH103" s="24">
        <f>+I103/Notes!$C$11</f>
        <v>28.254727233210172</v>
      </c>
      <c r="AI103" s="24">
        <f>+J103/Notes!C$27</f>
        <v>2.4251709564423867</v>
      </c>
      <c r="AJ103" s="24">
        <f>+K103/Notes!$C$11</f>
        <v>13.040643338404694</v>
      </c>
      <c r="AK103" s="24">
        <f>+L103/Notes!$C$11</f>
        <v>13.040643338404694</v>
      </c>
      <c r="AL103" s="24">
        <f t="shared" si="2"/>
        <v>19</v>
      </c>
      <c r="AM103" s="24">
        <f t="shared" si="3"/>
        <v>10.24</v>
      </c>
      <c r="AN103" s="24">
        <f>+O103/Notes!$C$11</f>
        <v>21.734405564007822</v>
      </c>
      <c r="AO103" s="24">
        <f>+P103/Notes!$C$22</f>
        <v>0.21398002853067047</v>
      </c>
      <c r="AP103" s="24">
        <f>+Q103/Notes!$C$21</f>
        <v>0.02204634140964307</v>
      </c>
      <c r="AQ103" s="24">
        <f>+R103/Notes!C$28</f>
        <v>1.3394499888155926</v>
      </c>
      <c r="AR103" s="24">
        <f>+S103/Notes!$C$13</f>
        <v>1.0783506909957719</v>
      </c>
      <c r="AS103" s="24">
        <f>+T103/Notes!$C$11</f>
        <v>13.692675505324928</v>
      </c>
      <c r="AT103" s="24">
        <f>+U103/Notes!C$29</f>
        <v>0</v>
      </c>
      <c r="AU103" s="24">
        <f>+V103/Notes!$C$11</f>
        <v>39.12193001521408</v>
      </c>
      <c r="AV103" s="24">
        <f>+W103/Notes!$C$11</f>
        <v>19.56096500760704</v>
      </c>
      <c r="AW103" s="24">
        <f>+X103/100/Notes!$C$11</f>
        <v>0</v>
      </c>
      <c r="AX103" s="24">
        <f>+Y103/Notes!$C$20</f>
        <v>0</v>
      </c>
      <c r="AZ103" s="24">
        <f>+AA103/100*Silver!$D250</f>
        <v>0</v>
      </c>
      <c r="BA103" s="24">
        <f>+AB103/100*Silver!$D250</f>
        <v>0</v>
      </c>
      <c r="BB103" s="24">
        <f>+AC103/100*Silver!$D250</f>
        <v>0</v>
      </c>
      <c r="BC103" s="24">
        <f>+AD103/100*Silver!$D250</f>
        <v>0</v>
      </c>
      <c r="BD103" s="24">
        <f>+AE103/100*Silver!$D250</f>
        <v>0</v>
      </c>
      <c r="BE103" s="24">
        <f>+AF103/100*Silver!$D250</f>
        <v>0</v>
      </c>
      <c r="BF103" s="24">
        <f>+AG103/100*Silver!$D250</f>
        <v>0</v>
      </c>
      <c r="BG103" s="24">
        <f>+AH103/100*Silver!$D250</f>
        <v>0</v>
      </c>
      <c r="BH103" s="24">
        <f>+AI103/100*Silver!$D250</f>
        <v>0</v>
      </c>
      <c r="BI103" s="24">
        <f>+AJ103/100*Silver!$D250</f>
        <v>0</v>
      </c>
      <c r="BJ103" s="24">
        <f>+AK103/100*Silver!$D250</f>
        <v>0</v>
      </c>
      <c r="BK103" s="24">
        <f>+AL103/100*Silver!$D250</f>
        <v>0</v>
      </c>
      <c r="BL103" s="24">
        <f>+AM103*Silver!$D250</f>
        <v>0</v>
      </c>
      <c r="BM103" s="24">
        <f>+AN103/100*Silver!$D250</f>
        <v>0</v>
      </c>
      <c r="BN103" s="24">
        <f>+AO103*Silver!$D250</f>
        <v>0</v>
      </c>
      <c r="BO103" s="24">
        <f>+AP103*Silver!$D250</f>
        <v>0</v>
      </c>
      <c r="BP103" s="24">
        <f>+AQ103/100*Silver!$D250</f>
        <v>0</v>
      </c>
      <c r="BQ103" s="24">
        <f>+AR103/100*Silver!$D250</f>
        <v>0</v>
      </c>
      <c r="BR103" s="24">
        <f>+AS103/100*Silver!$D250</f>
        <v>0</v>
      </c>
      <c r="BS103" s="24">
        <f>+AT103/100*Silver!$D250</f>
        <v>0</v>
      </c>
      <c r="BT103" s="24">
        <f>+AU103/100*Silver!$D250</f>
        <v>0</v>
      </c>
      <c r="BU103" s="24">
        <f>+AV103/100*Silver!$D250</f>
        <v>0</v>
      </c>
      <c r="BV103" s="24">
        <f>+AW103*Silver!$D250</f>
        <v>0</v>
      </c>
      <c r="BW103" s="24">
        <f>+AX103*Silver!$D250</f>
        <v>0</v>
      </c>
    </row>
    <row r="104" spans="1:75" ht="15">
      <c r="A104" s="12">
        <v>1885</v>
      </c>
      <c r="B104" s="12">
        <v>44</v>
      </c>
      <c r="D104" s="12">
        <v>5.8</v>
      </c>
      <c r="E104" s="12">
        <v>19</v>
      </c>
      <c r="G104" s="12">
        <v>9</v>
      </c>
      <c r="H104" s="12">
        <v>7</v>
      </c>
      <c r="I104" s="12">
        <v>12</v>
      </c>
      <c r="J104" s="12">
        <v>72</v>
      </c>
      <c r="K104" s="12">
        <v>6</v>
      </c>
      <c r="L104" s="12">
        <v>4</v>
      </c>
      <c r="M104" s="12">
        <v>17</v>
      </c>
      <c r="N104" s="12">
        <v>10.95</v>
      </c>
      <c r="O104" s="12">
        <v>8</v>
      </c>
      <c r="P104" s="12">
        <v>0.7</v>
      </c>
      <c r="Q104" s="12">
        <v>0.83</v>
      </c>
      <c r="R104" s="12">
        <v>41</v>
      </c>
      <c r="S104" s="12">
        <v>40</v>
      </c>
      <c r="T104" s="24">
        <v>5.7</v>
      </c>
      <c r="V104" s="12">
        <v>19</v>
      </c>
      <c r="X104" s="12">
        <v>4.8</v>
      </c>
      <c r="Y104" s="24"/>
      <c r="AA104" s="24">
        <f>+B104/Notes!C$26</f>
        <v>1.617379002038927</v>
      </c>
      <c r="AB104" s="24">
        <f>+C104/Notes!$C$13</f>
        <v>0</v>
      </c>
      <c r="AC104" s="24">
        <f>+D104/Notes!$C$11</f>
        <v>12.605955227124538</v>
      </c>
      <c r="AD104" s="24">
        <f>+E104/Notes!$C$11</f>
        <v>41.29537057161487</v>
      </c>
      <c r="AE104" s="24">
        <f>+F104/Notes!$C$11</f>
        <v>0</v>
      </c>
      <c r="AF104" s="24">
        <f>+G104/Notes!$C$11</f>
        <v>19.56096500760704</v>
      </c>
      <c r="AG104" s="24">
        <f>+H104/Notes!$C$11</f>
        <v>15.214083894805476</v>
      </c>
      <c r="AH104" s="24">
        <f>+I104/Notes!$C$11</f>
        <v>26.081286676809388</v>
      </c>
      <c r="AI104" s="24">
        <f>+J104/Notes!C$27</f>
        <v>2.2676923229071666</v>
      </c>
      <c r="AJ104" s="24">
        <f>+K104/Notes!$C$11</f>
        <v>13.040643338404694</v>
      </c>
      <c r="AK104" s="24">
        <f>+L104/Notes!$C$11</f>
        <v>8.69376222560313</v>
      </c>
      <c r="AL104" s="24">
        <f t="shared" si="2"/>
        <v>17</v>
      </c>
      <c r="AM104" s="24">
        <f t="shared" si="3"/>
        <v>10.95</v>
      </c>
      <c r="AN104" s="24">
        <f>+O104/Notes!$C$11</f>
        <v>17.38752445120626</v>
      </c>
      <c r="AO104" s="24">
        <f>+P104/Notes!$C$22</f>
        <v>0.18492101231045593</v>
      </c>
      <c r="AP104" s="24">
        <f>+Q104/Notes!$C$21</f>
        <v>0.018298463370003747</v>
      </c>
      <c r="AQ104" s="24">
        <f>+R104/Notes!C$28</f>
        <v>1.2771499893357978</v>
      </c>
      <c r="AR104" s="24">
        <f>+S104/Notes!$C$13</f>
        <v>1.135105990521865</v>
      </c>
      <c r="AS104" s="24">
        <f>+T104/Notes!$C$11</f>
        <v>12.38861117148446</v>
      </c>
      <c r="AT104" s="24">
        <f>+U104/Notes!C$29</f>
        <v>0</v>
      </c>
      <c r="AU104" s="24">
        <f>+V104/Notes!$C$11</f>
        <v>41.29537057161487</v>
      </c>
      <c r="AV104" s="24">
        <f>+W104/Notes!$C$11</f>
        <v>0</v>
      </c>
      <c r="AW104" s="24">
        <f>+X104/100/Notes!$C$11</f>
        <v>0.10432514670723755</v>
      </c>
      <c r="AX104" s="24">
        <f>+Y104/Notes!$C$20</f>
        <v>0</v>
      </c>
      <c r="AZ104" s="24">
        <f>+AA104/100*Silver!$D251</f>
        <v>0</v>
      </c>
      <c r="BA104" s="24">
        <f>+AB104/100*Silver!$D251</f>
        <v>0</v>
      </c>
      <c r="BB104" s="24">
        <f>+AC104/100*Silver!$D251</f>
        <v>0</v>
      </c>
      <c r="BC104" s="24">
        <f>+AD104/100*Silver!$D251</f>
        <v>0</v>
      </c>
      <c r="BD104" s="24">
        <f>+AE104/100*Silver!$D251</f>
        <v>0</v>
      </c>
      <c r="BE104" s="24">
        <f>+AF104/100*Silver!$D251</f>
        <v>0</v>
      </c>
      <c r="BF104" s="24">
        <f>+AG104/100*Silver!$D251</f>
        <v>0</v>
      </c>
      <c r="BG104" s="24">
        <f>+AH104/100*Silver!$D251</f>
        <v>0</v>
      </c>
      <c r="BH104" s="24">
        <f>+AI104/100*Silver!$D251</f>
        <v>0</v>
      </c>
      <c r="BI104" s="24">
        <f>+AJ104/100*Silver!$D251</f>
        <v>0</v>
      </c>
      <c r="BJ104" s="24">
        <f>+AK104/100*Silver!$D251</f>
        <v>0</v>
      </c>
      <c r="BK104" s="24">
        <f>+AL104/100*Silver!$D251</f>
        <v>0</v>
      </c>
      <c r="BL104" s="24">
        <f>+AM104*Silver!$D251</f>
        <v>0</v>
      </c>
      <c r="BM104" s="24">
        <f>+AN104/100*Silver!$D251</f>
        <v>0</v>
      </c>
      <c r="BN104" s="24">
        <f>+AO104*Silver!$D251</f>
        <v>0</v>
      </c>
      <c r="BO104" s="24">
        <f>+AP104*Silver!$D251</f>
        <v>0</v>
      </c>
      <c r="BP104" s="24">
        <f>+AQ104/100*Silver!$D251</f>
        <v>0</v>
      </c>
      <c r="BQ104" s="24">
        <f>+AR104/100*Silver!$D251</f>
        <v>0</v>
      </c>
      <c r="BR104" s="24">
        <f>+AS104/100*Silver!$D251</f>
        <v>0</v>
      </c>
      <c r="BS104" s="24">
        <f>+AT104/100*Silver!$D251</f>
        <v>0</v>
      </c>
      <c r="BT104" s="24">
        <f>+AU104/100*Silver!$D251</f>
        <v>0</v>
      </c>
      <c r="BU104" s="24">
        <f>+AV104/100*Silver!$D251</f>
        <v>0</v>
      </c>
      <c r="BV104" s="24">
        <f>+AW104*Silver!$D251</f>
        <v>0</v>
      </c>
      <c r="BW104" s="24">
        <f>+AX104*Silver!$D251</f>
        <v>0</v>
      </c>
    </row>
    <row r="105" spans="1:75" ht="15">
      <c r="A105" s="12">
        <v>1886</v>
      </c>
      <c r="B105" s="12">
        <v>46</v>
      </c>
      <c r="D105" s="12">
        <v>5.8</v>
      </c>
      <c r="E105" s="12">
        <v>20</v>
      </c>
      <c r="G105" s="12">
        <v>8</v>
      </c>
      <c r="H105" s="12">
        <v>10</v>
      </c>
      <c r="I105" s="12">
        <v>12</v>
      </c>
      <c r="J105" s="12">
        <v>68</v>
      </c>
      <c r="K105" s="12">
        <v>7</v>
      </c>
      <c r="L105" s="12">
        <v>4</v>
      </c>
      <c r="M105" s="12">
        <v>16</v>
      </c>
      <c r="N105" s="12">
        <v>10.4</v>
      </c>
      <c r="O105" s="12">
        <v>8</v>
      </c>
      <c r="P105" s="12">
        <v>0.67</v>
      </c>
      <c r="Q105" s="12">
        <v>0.9</v>
      </c>
      <c r="R105" s="12">
        <v>43</v>
      </c>
      <c r="S105" s="12">
        <v>44</v>
      </c>
      <c r="T105" s="24">
        <v>5.8</v>
      </c>
      <c r="V105" s="12">
        <v>15</v>
      </c>
      <c r="X105" s="12">
        <v>5.4</v>
      </c>
      <c r="Y105" s="24"/>
      <c r="AA105" s="24">
        <f>+B105/Notes!C$26</f>
        <v>1.6908962294043328</v>
      </c>
      <c r="AB105" s="24">
        <f>+C105/Notes!$C$13</f>
        <v>0</v>
      </c>
      <c r="AC105" s="24">
        <f>+D105/Notes!$C$11</f>
        <v>12.605955227124538</v>
      </c>
      <c r="AD105" s="24">
        <f>+E105/Notes!$C$11</f>
        <v>43.468811128015645</v>
      </c>
      <c r="AE105" s="24">
        <f>+F105/Notes!$C$11</f>
        <v>0</v>
      </c>
      <c r="AF105" s="24">
        <f>+G105/Notes!$C$11</f>
        <v>17.38752445120626</v>
      </c>
      <c r="AG105" s="24">
        <f>+H105/Notes!$C$11</f>
        <v>21.734405564007822</v>
      </c>
      <c r="AH105" s="24">
        <f>+I105/Notes!$C$11</f>
        <v>26.081286676809388</v>
      </c>
      <c r="AI105" s="24">
        <f>+J105/Notes!C$27</f>
        <v>2.141709416078991</v>
      </c>
      <c r="AJ105" s="24">
        <f>+K105/Notes!$C$11</f>
        <v>15.214083894805476</v>
      </c>
      <c r="AK105" s="24">
        <f>+L105/Notes!$C$11</f>
        <v>8.69376222560313</v>
      </c>
      <c r="AL105" s="24">
        <f t="shared" si="2"/>
        <v>16</v>
      </c>
      <c r="AM105" s="24">
        <f t="shared" si="3"/>
        <v>10.4</v>
      </c>
      <c r="AN105" s="24">
        <f>+O105/Notes!$C$11</f>
        <v>17.38752445120626</v>
      </c>
      <c r="AO105" s="24">
        <f>+P105/Notes!$C$22</f>
        <v>0.17699582606857928</v>
      </c>
      <c r="AP105" s="24">
        <f>+Q105/Notes!$C$21</f>
        <v>0.019841707268678763</v>
      </c>
      <c r="AQ105" s="24">
        <f>+R105/Notes!C$28</f>
        <v>1.3394499888155926</v>
      </c>
      <c r="AR105" s="24">
        <f>+S105/Notes!$C$13</f>
        <v>1.2486165895740515</v>
      </c>
      <c r="AS105" s="24">
        <f>+T105/Notes!$C$11</f>
        <v>12.605955227124538</v>
      </c>
      <c r="AT105" s="24">
        <f>+U105/Notes!C$29</f>
        <v>0</v>
      </c>
      <c r="AU105" s="24">
        <f>+V105/Notes!$C$11</f>
        <v>32.60160834601174</v>
      </c>
      <c r="AV105" s="24">
        <f>+W105/Notes!$C$11</f>
        <v>0</v>
      </c>
      <c r="AW105" s="24">
        <f>+X105/100/Notes!$C$11</f>
        <v>0.11736579004564227</v>
      </c>
      <c r="AX105" s="24">
        <f>+Y105/Notes!$C$20</f>
        <v>0</v>
      </c>
      <c r="AZ105" s="24">
        <f>+AA105/100*Silver!$D252</f>
        <v>0</v>
      </c>
      <c r="BA105" s="24">
        <f>+AB105/100*Silver!$D252</f>
        <v>0</v>
      </c>
      <c r="BB105" s="24">
        <f>+AC105/100*Silver!$D252</f>
        <v>0</v>
      </c>
      <c r="BC105" s="24">
        <f>+AD105/100*Silver!$D252</f>
        <v>0</v>
      </c>
      <c r="BD105" s="24">
        <f>+AE105/100*Silver!$D252</f>
        <v>0</v>
      </c>
      <c r="BE105" s="24">
        <f>+AF105/100*Silver!$D252</f>
        <v>0</v>
      </c>
      <c r="BF105" s="24">
        <f>+AG105/100*Silver!$D252</f>
        <v>0</v>
      </c>
      <c r="BG105" s="24">
        <f>+AH105/100*Silver!$D252</f>
        <v>0</v>
      </c>
      <c r="BH105" s="24">
        <f>+AI105/100*Silver!$D252</f>
        <v>0</v>
      </c>
      <c r="BI105" s="24">
        <f>+AJ105/100*Silver!$D252</f>
        <v>0</v>
      </c>
      <c r="BJ105" s="24">
        <f>+AK105/100*Silver!$D252</f>
        <v>0</v>
      </c>
      <c r="BK105" s="24">
        <f>+AL105/100*Silver!$D252</f>
        <v>0</v>
      </c>
      <c r="BL105" s="24">
        <f>+AM105*Silver!$D252</f>
        <v>0</v>
      </c>
      <c r="BM105" s="24">
        <f>+AN105/100*Silver!$D252</f>
        <v>0</v>
      </c>
      <c r="BN105" s="24">
        <f>+AO105*Silver!$D252</f>
        <v>0</v>
      </c>
      <c r="BO105" s="24">
        <f>+AP105*Silver!$D252</f>
        <v>0</v>
      </c>
      <c r="BP105" s="24">
        <f>+AQ105/100*Silver!$D252</f>
        <v>0</v>
      </c>
      <c r="BQ105" s="24">
        <f>+AR105/100*Silver!$D252</f>
        <v>0</v>
      </c>
      <c r="BR105" s="24">
        <f>+AS105/100*Silver!$D252</f>
        <v>0</v>
      </c>
      <c r="BS105" s="24">
        <f>+AT105/100*Silver!$D252</f>
        <v>0</v>
      </c>
      <c r="BT105" s="24">
        <f>+AU105/100*Silver!$D252</f>
        <v>0</v>
      </c>
      <c r="BU105" s="24">
        <f>+AV105/100*Silver!$D252</f>
        <v>0</v>
      </c>
      <c r="BV105" s="24">
        <f>+AW105*Silver!$D252</f>
        <v>0</v>
      </c>
      <c r="BW105" s="24">
        <f>+AX105*Silver!$D252</f>
        <v>0</v>
      </c>
    </row>
    <row r="106" spans="1:75" ht="15">
      <c r="A106" s="12">
        <v>1887</v>
      </c>
      <c r="B106" s="12">
        <v>54</v>
      </c>
      <c r="D106" s="12">
        <v>5.6</v>
      </c>
      <c r="E106" s="12">
        <v>21</v>
      </c>
      <c r="F106" s="12">
        <v>22</v>
      </c>
      <c r="H106" s="12">
        <v>11</v>
      </c>
      <c r="I106" s="12">
        <v>12</v>
      </c>
      <c r="K106" s="12">
        <v>5</v>
      </c>
      <c r="L106" s="12">
        <v>4</v>
      </c>
      <c r="M106" s="12">
        <v>16</v>
      </c>
      <c r="N106" s="12">
        <v>9.34</v>
      </c>
      <c r="O106" s="12">
        <v>8</v>
      </c>
      <c r="P106" s="12">
        <v>0.69</v>
      </c>
      <c r="Q106" s="12">
        <v>1.01</v>
      </c>
      <c r="R106" s="12">
        <v>42</v>
      </c>
      <c r="S106" s="12">
        <v>51</v>
      </c>
      <c r="T106" s="24">
        <v>6.6</v>
      </c>
      <c r="V106" s="12">
        <v>15</v>
      </c>
      <c r="X106" s="12">
        <v>4.2</v>
      </c>
      <c r="Y106" s="24"/>
      <c r="AA106" s="24">
        <f>+B106/Notes!C$26</f>
        <v>1.9849651388659557</v>
      </c>
      <c r="AB106" s="24">
        <f>+C106/Notes!$C$13</f>
        <v>0</v>
      </c>
      <c r="AC106" s="24">
        <f>+D106/Notes!$C$11</f>
        <v>12.171267115844381</v>
      </c>
      <c r="AD106" s="24">
        <f>+E106/Notes!$C$11</f>
        <v>45.64225168441643</v>
      </c>
      <c r="AE106" s="24">
        <f>+F106/Notes!$C$11</f>
        <v>47.815692240817214</v>
      </c>
      <c r="AF106" s="24">
        <f>+G106/Notes!$C$11</f>
        <v>0</v>
      </c>
      <c r="AG106" s="24">
        <f>+H106/Notes!$C$11</f>
        <v>23.907846120408607</v>
      </c>
      <c r="AH106" s="24">
        <f>+I106/Notes!$C$11</f>
        <v>26.081286676809388</v>
      </c>
      <c r="AI106" s="24">
        <f>+J106/Notes!C$27</f>
        <v>0</v>
      </c>
      <c r="AJ106" s="24">
        <f>+K106/Notes!$C$11</f>
        <v>10.867202782003911</v>
      </c>
      <c r="AK106" s="24">
        <f>+L106/Notes!$C$11</f>
        <v>8.69376222560313</v>
      </c>
      <c r="AL106" s="24">
        <f t="shared" si="2"/>
        <v>16</v>
      </c>
      <c r="AM106" s="24">
        <f t="shared" si="3"/>
        <v>9.34</v>
      </c>
      <c r="AN106" s="24">
        <f>+O106/Notes!$C$11</f>
        <v>17.38752445120626</v>
      </c>
      <c r="AO106" s="24">
        <f>+P106/Notes!$C$22</f>
        <v>0.18227928356316372</v>
      </c>
      <c r="AP106" s="24">
        <f>+Q106/Notes!$C$21</f>
        <v>0.0222668048237395</v>
      </c>
      <c r="AQ106" s="24">
        <f>+R106/Notes!C$28</f>
        <v>1.3082999890756952</v>
      </c>
      <c r="AR106" s="24">
        <f>+S106/Notes!$C$13</f>
        <v>1.447260137915378</v>
      </c>
      <c r="AS106" s="24">
        <f>+T106/Notes!$C$11</f>
        <v>14.344707672245162</v>
      </c>
      <c r="AT106" s="24">
        <f>+U106/Notes!C$29</f>
        <v>0</v>
      </c>
      <c r="AU106" s="24">
        <f>+V106/Notes!$C$11</f>
        <v>32.60160834601174</v>
      </c>
      <c r="AV106" s="24">
        <f>+W106/Notes!$C$11</f>
        <v>0</v>
      </c>
      <c r="AW106" s="24">
        <f>+X106/100/Notes!$C$11</f>
        <v>0.09128450336883287</v>
      </c>
      <c r="AX106" s="24">
        <f>+Y106/Notes!$C$20</f>
        <v>0</v>
      </c>
      <c r="AZ106" s="24">
        <f>+AA106/100*Silver!$D253</f>
        <v>0</v>
      </c>
      <c r="BA106" s="24">
        <f>+AB106/100*Silver!$D253</f>
        <v>0</v>
      </c>
      <c r="BB106" s="24">
        <f>+AC106/100*Silver!$D253</f>
        <v>0</v>
      </c>
      <c r="BC106" s="24">
        <f>+AD106/100*Silver!$D253</f>
        <v>0</v>
      </c>
      <c r="BD106" s="24">
        <f>+AE106/100*Silver!$D253</f>
        <v>0</v>
      </c>
      <c r="BE106" s="24">
        <f>+AF106/100*Silver!$D253</f>
        <v>0</v>
      </c>
      <c r="BF106" s="24">
        <f>+AG106/100*Silver!$D253</f>
        <v>0</v>
      </c>
      <c r="BG106" s="24">
        <f>+AH106/100*Silver!$D253</f>
        <v>0</v>
      </c>
      <c r="BH106" s="24">
        <f>+AI106/100*Silver!$D253</f>
        <v>0</v>
      </c>
      <c r="BI106" s="24">
        <f>+AJ106/100*Silver!$D253</f>
        <v>0</v>
      </c>
      <c r="BJ106" s="24">
        <f>+AK106/100*Silver!$D253</f>
        <v>0</v>
      </c>
      <c r="BK106" s="24">
        <f>+AL106/100*Silver!$D253</f>
        <v>0</v>
      </c>
      <c r="BL106" s="24">
        <f>+AM106*Silver!$D253</f>
        <v>0</v>
      </c>
      <c r="BM106" s="24">
        <f>+AN106/100*Silver!$D253</f>
        <v>0</v>
      </c>
      <c r="BN106" s="24">
        <f>+AO106*Silver!$D253</f>
        <v>0</v>
      </c>
      <c r="BO106" s="24">
        <f>+AP106*Silver!$D253</f>
        <v>0</v>
      </c>
      <c r="BP106" s="24">
        <f>+AQ106/100*Silver!$D253</f>
        <v>0</v>
      </c>
      <c r="BQ106" s="24">
        <f>+AR106/100*Silver!$D253</f>
        <v>0</v>
      </c>
      <c r="BR106" s="24">
        <f>+AS106/100*Silver!$D253</f>
        <v>0</v>
      </c>
      <c r="BS106" s="24">
        <f>+AT106/100*Silver!$D253</f>
        <v>0</v>
      </c>
      <c r="BT106" s="24">
        <f>+AU106/100*Silver!$D253</f>
        <v>0</v>
      </c>
      <c r="BU106" s="24">
        <f>+AV106/100*Silver!$D253</f>
        <v>0</v>
      </c>
      <c r="BV106" s="24">
        <f>+AW106*Silver!$D253</f>
        <v>0</v>
      </c>
      <c r="BW106" s="24">
        <f>+AX106*Silver!$D253</f>
        <v>0</v>
      </c>
    </row>
    <row r="107" spans="1:75" ht="15">
      <c r="A107" s="12">
        <v>1888</v>
      </c>
      <c r="B107" s="12">
        <v>41</v>
      </c>
      <c r="D107" s="12">
        <v>5.5</v>
      </c>
      <c r="E107" s="12">
        <v>21</v>
      </c>
      <c r="F107" s="12">
        <v>22</v>
      </c>
      <c r="H107" s="12">
        <v>9</v>
      </c>
      <c r="I107" s="12">
        <v>12</v>
      </c>
      <c r="K107" s="12">
        <v>5</v>
      </c>
      <c r="L107" s="12">
        <v>5</v>
      </c>
      <c r="M107" s="12">
        <v>17</v>
      </c>
      <c r="N107" s="12">
        <v>9.4</v>
      </c>
      <c r="O107" s="12">
        <v>9</v>
      </c>
      <c r="P107" s="12">
        <v>0.74</v>
      </c>
      <c r="Q107" s="12">
        <v>0.83</v>
      </c>
      <c r="R107" s="12">
        <v>40</v>
      </c>
      <c r="S107" s="12">
        <v>56</v>
      </c>
      <c r="T107" s="24">
        <v>6.9</v>
      </c>
      <c r="V107" s="12">
        <v>16</v>
      </c>
      <c r="X107" s="12">
        <v>6.4</v>
      </c>
      <c r="Y107" s="24"/>
      <c r="AA107" s="24">
        <f>+B107/Notes!C$26</f>
        <v>1.5071031609908183</v>
      </c>
      <c r="AB107" s="24">
        <f>+C107/Notes!$C$13</f>
        <v>0</v>
      </c>
      <c r="AC107" s="24">
        <f>+D107/Notes!$C$11</f>
        <v>11.953923060204303</v>
      </c>
      <c r="AD107" s="24">
        <f>+E107/Notes!$C$11</f>
        <v>45.64225168441643</v>
      </c>
      <c r="AE107" s="24">
        <f>+F107/Notes!$C$11</f>
        <v>47.815692240817214</v>
      </c>
      <c r="AF107" s="24">
        <f>+G107/Notes!$C$11</f>
        <v>0</v>
      </c>
      <c r="AG107" s="24">
        <f>+H107/Notes!$C$11</f>
        <v>19.56096500760704</v>
      </c>
      <c r="AH107" s="24">
        <f>+I107/Notes!$C$11</f>
        <v>26.081286676809388</v>
      </c>
      <c r="AI107" s="24">
        <f>+J107/Notes!C$27</f>
        <v>0</v>
      </c>
      <c r="AJ107" s="24">
        <f>+K107/Notes!$C$11</f>
        <v>10.867202782003911</v>
      </c>
      <c r="AK107" s="24">
        <f>+L107/Notes!$C$11</f>
        <v>10.867202782003911</v>
      </c>
      <c r="AL107" s="24">
        <f t="shared" si="2"/>
        <v>17</v>
      </c>
      <c r="AM107" s="24">
        <f t="shared" si="3"/>
        <v>9.4</v>
      </c>
      <c r="AN107" s="24">
        <f>+O107/Notes!$C$11</f>
        <v>19.56096500760704</v>
      </c>
      <c r="AO107" s="24">
        <f>+P107/Notes!$C$22</f>
        <v>0.19548792729962486</v>
      </c>
      <c r="AP107" s="24">
        <f>+Q107/Notes!$C$21</f>
        <v>0.018298463370003747</v>
      </c>
      <c r="AQ107" s="24">
        <f>+R107/Notes!C$28</f>
        <v>1.2459999895959002</v>
      </c>
      <c r="AR107" s="24">
        <f>+S107/Notes!$C$13</f>
        <v>1.589148386730611</v>
      </c>
      <c r="AS107" s="24">
        <f>+T107/Notes!$C$11</f>
        <v>14.9967398391654</v>
      </c>
      <c r="AT107" s="24">
        <f>+U107/Notes!C$29</f>
        <v>0</v>
      </c>
      <c r="AU107" s="24">
        <f>+V107/Notes!$C$11</f>
        <v>34.77504890241252</v>
      </c>
      <c r="AV107" s="24">
        <f>+W107/Notes!$C$11</f>
        <v>0</v>
      </c>
      <c r="AW107" s="24">
        <f>+X107/100/Notes!$C$11</f>
        <v>0.13910019560965006</v>
      </c>
      <c r="AX107" s="24">
        <f>+Y107/Notes!$C$20</f>
        <v>0</v>
      </c>
      <c r="AZ107" s="24">
        <f>+AA107/100*Silver!$D254</f>
        <v>0</v>
      </c>
      <c r="BA107" s="24">
        <f>+AB107/100*Silver!$D254</f>
        <v>0</v>
      </c>
      <c r="BB107" s="24">
        <f>+AC107/100*Silver!$D254</f>
        <v>0</v>
      </c>
      <c r="BC107" s="24">
        <f>+AD107/100*Silver!$D254</f>
        <v>0</v>
      </c>
      <c r="BD107" s="24">
        <f>+AE107/100*Silver!$D254</f>
        <v>0</v>
      </c>
      <c r="BE107" s="24">
        <f>+AF107/100*Silver!$D254</f>
        <v>0</v>
      </c>
      <c r="BF107" s="24">
        <f>+AG107/100*Silver!$D254</f>
        <v>0</v>
      </c>
      <c r="BG107" s="24">
        <f>+AH107/100*Silver!$D254</f>
        <v>0</v>
      </c>
      <c r="BH107" s="24">
        <f>+AI107/100*Silver!$D254</f>
        <v>0</v>
      </c>
      <c r="BI107" s="24">
        <f>+AJ107/100*Silver!$D254</f>
        <v>0</v>
      </c>
      <c r="BJ107" s="24">
        <f>+AK107/100*Silver!$D254</f>
        <v>0</v>
      </c>
      <c r="BK107" s="24">
        <f>+AL107/100*Silver!$D254</f>
        <v>0</v>
      </c>
      <c r="BL107" s="24">
        <f>+AM107*Silver!$D254</f>
        <v>0</v>
      </c>
      <c r="BM107" s="24">
        <f>+AN107/100*Silver!$D254</f>
        <v>0</v>
      </c>
      <c r="BN107" s="24">
        <f>+AO107*Silver!$D254</f>
        <v>0</v>
      </c>
      <c r="BO107" s="24">
        <f>+AP107*Silver!$D254</f>
        <v>0</v>
      </c>
      <c r="BP107" s="24">
        <f>+AQ107/100*Silver!$D254</f>
        <v>0</v>
      </c>
      <c r="BQ107" s="24">
        <f>+AR107/100*Silver!$D254</f>
        <v>0</v>
      </c>
      <c r="BR107" s="24">
        <f>+AS107/100*Silver!$D254</f>
        <v>0</v>
      </c>
      <c r="BS107" s="24">
        <f>+AT107/100*Silver!$D254</f>
        <v>0</v>
      </c>
      <c r="BT107" s="24">
        <f>+AU107/100*Silver!$D254</f>
        <v>0</v>
      </c>
      <c r="BU107" s="24">
        <f>+AV107/100*Silver!$D254</f>
        <v>0</v>
      </c>
      <c r="BV107" s="24">
        <f>+AW107*Silver!$D254</f>
        <v>0</v>
      </c>
      <c r="BW107" s="24">
        <f>+AX107*Silver!$D254</f>
        <v>0</v>
      </c>
    </row>
    <row r="108" spans="1:75" ht="15">
      <c r="A108" s="12">
        <v>1889</v>
      </c>
      <c r="B108" s="12">
        <v>59</v>
      </c>
      <c r="D108" s="12">
        <v>5.5</v>
      </c>
      <c r="E108" s="12">
        <v>19</v>
      </c>
      <c r="F108" s="12">
        <v>20</v>
      </c>
      <c r="H108" s="12">
        <v>12</v>
      </c>
      <c r="I108" s="12">
        <v>13</v>
      </c>
      <c r="K108" s="12">
        <v>3</v>
      </c>
      <c r="L108" s="12">
        <v>4</v>
      </c>
      <c r="M108" s="12">
        <v>16</v>
      </c>
      <c r="N108" s="12">
        <v>10.96</v>
      </c>
      <c r="O108" s="12">
        <v>9</v>
      </c>
      <c r="P108" s="12">
        <v>0.74</v>
      </c>
      <c r="Q108" s="12">
        <v>0.88</v>
      </c>
      <c r="R108" s="12">
        <v>39</v>
      </c>
      <c r="S108" s="12">
        <v>42</v>
      </c>
      <c r="T108" s="24">
        <v>6.4</v>
      </c>
      <c r="V108" s="12">
        <v>18</v>
      </c>
      <c r="X108" s="12">
        <v>4.8</v>
      </c>
      <c r="Y108" s="24"/>
      <c r="AA108" s="24">
        <f>+B108/Notes!C$26</f>
        <v>2.1687582072794704</v>
      </c>
      <c r="AB108" s="24">
        <f>+C108/Notes!$C$13</f>
        <v>0</v>
      </c>
      <c r="AC108" s="24">
        <f>+D108/Notes!$C$11</f>
        <v>11.953923060204303</v>
      </c>
      <c r="AD108" s="24">
        <f>+E108/Notes!$C$11</f>
        <v>41.29537057161487</v>
      </c>
      <c r="AE108" s="24">
        <f>+F108/Notes!$C$11</f>
        <v>43.468811128015645</v>
      </c>
      <c r="AF108" s="24">
        <f>+G108/Notes!$C$11</f>
        <v>0</v>
      </c>
      <c r="AG108" s="24">
        <f>+H108/Notes!$C$11</f>
        <v>26.081286676809388</v>
      </c>
      <c r="AH108" s="24">
        <f>+I108/Notes!$C$11</f>
        <v>28.254727233210172</v>
      </c>
      <c r="AI108" s="24">
        <f>+J108/Notes!C$27</f>
        <v>0</v>
      </c>
      <c r="AJ108" s="24">
        <f>+K108/Notes!$C$11</f>
        <v>6.520321669202347</v>
      </c>
      <c r="AK108" s="24">
        <f>+L108/Notes!$C$11</f>
        <v>8.69376222560313</v>
      </c>
      <c r="AL108" s="24">
        <f t="shared" si="2"/>
        <v>16</v>
      </c>
      <c r="AM108" s="24">
        <f t="shared" si="3"/>
        <v>10.96</v>
      </c>
      <c r="AN108" s="24">
        <f>+O108/Notes!$C$11</f>
        <v>19.56096500760704</v>
      </c>
      <c r="AO108" s="24">
        <f>+P108/Notes!$C$22</f>
        <v>0.19548792729962486</v>
      </c>
      <c r="AP108" s="24">
        <f>+Q108/Notes!$C$21</f>
        <v>0.0194007804404859</v>
      </c>
      <c r="AQ108" s="24">
        <f>+R108/Notes!C$28</f>
        <v>1.2148499898560028</v>
      </c>
      <c r="AR108" s="24">
        <f>+S108/Notes!$C$13</f>
        <v>1.1918612900479584</v>
      </c>
      <c r="AS108" s="24">
        <f>+T108/Notes!$C$11</f>
        <v>13.910019560965008</v>
      </c>
      <c r="AT108" s="24">
        <f>+U108/Notes!C$29</f>
        <v>0</v>
      </c>
      <c r="AU108" s="24">
        <f>+V108/Notes!$C$11</f>
        <v>39.12193001521408</v>
      </c>
      <c r="AV108" s="24">
        <f>+W108/Notes!$C$11</f>
        <v>0</v>
      </c>
      <c r="AW108" s="24">
        <f>+X108/100/Notes!$C$11</f>
        <v>0.10432514670723755</v>
      </c>
      <c r="AX108" s="24">
        <f>+Y108/Notes!$C$20</f>
        <v>0</v>
      </c>
      <c r="AZ108" s="24">
        <f>+AA108/100*Silver!$D255</f>
        <v>0</v>
      </c>
      <c r="BA108" s="24">
        <f>+AB108/100*Silver!$D255</f>
        <v>0</v>
      </c>
      <c r="BB108" s="24">
        <f>+AC108/100*Silver!$D255</f>
        <v>0</v>
      </c>
      <c r="BC108" s="24">
        <f>+AD108/100*Silver!$D255</f>
        <v>0</v>
      </c>
      <c r="BD108" s="24">
        <f>+AE108/100*Silver!$D255</f>
        <v>0</v>
      </c>
      <c r="BE108" s="24">
        <f>+AF108/100*Silver!$D255</f>
        <v>0</v>
      </c>
      <c r="BF108" s="24">
        <f>+AG108/100*Silver!$D255</f>
        <v>0</v>
      </c>
      <c r="BG108" s="24">
        <f>+AH108/100*Silver!$D255</f>
        <v>0</v>
      </c>
      <c r="BH108" s="24">
        <f>+AI108/100*Silver!$D255</f>
        <v>0</v>
      </c>
      <c r="BI108" s="24">
        <f>+AJ108/100*Silver!$D255</f>
        <v>0</v>
      </c>
      <c r="BJ108" s="24">
        <f>+AK108/100*Silver!$D255</f>
        <v>0</v>
      </c>
      <c r="BK108" s="24">
        <f>+AL108/100*Silver!$D255</f>
        <v>0</v>
      </c>
      <c r="BL108" s="24">
        <f>+AM108*Silver!$D255</f>
        <v>0</v>
      </c>
      <c r="BM108" s="24">
        <f>+AN108/100*Silver!$D255</f>
        <v>0</v>
      </c>
      <c r="BN108" s="24">
        <f>+AO108*Silver!$D255</f>
        <v>0</v>
      </c>
      <c r="BO108" s="24">
        <f>+AP108*Silver!$D255</f>
        <v>0</v>
      </c>
      <c r="BP108" s="24">
        <f>+AQ108/100*Silver!$D255</f>
        <v>0</v>
      </c>
      <c r="BQ108" s="24">
        <f>+AR108/100*Silver!$D255</f>
        <v>0</v>
      </c>
      <c r="BR108" s="24">
        <f>+AS108/100*Silver!$D255</f>
        <v>0</v>
      </c>
      <c r="BS108" s="24">
        <f>+AT108/100*Silver!$D255</f>
        <v>0</v>
      </c>
      <c r="BT108" s="24">
        <f>+AU108/100*Silver!$D255</f>
        <v>0</v>
      </c>
      <c r="BU108" s="24">
        <f>+AV108/100*Silver!$D255</f>
        <v>0</v>
      </c>
      <c r="BV108" s="24">
        <f>+AW108*Silver!$D255</f>
        <v>0</v>
      </c>
      <c r="BW108" s="24">
        <f>+AX108*Silver!$D255</f>
        <v>0</v>
      </c>
    </row>
    <row r="109" spans="1:75" ht="15">
      <c r="A109" s="12">
        <v>1890</v>
      </c>
      <c r="B109" s="12">
        <v>86</v>
      </c>
      <c r="D109" s="12">
        <v>4.9</v>
      </c>
      <c r="E109" s="12">
        <v>18</v>
      </c>
      <c r="F109" s="12">
        <v>22</v>
      </c>
      <c r="H109" s="12">
        <v>9</v>
      </c>
      <c r="I109" s="12">
        <v>12</v>
      </c>
      <c r="K109" s="12">
        <v>4</v>
      </c>
      <c r="L109" s="12">
        <v>5</v>
      </c>
      <c r="M109" s="12">
        <v>17</v>
      </c>
      <c r="N109" s="12">
        <v>8.24</v>
      </c>
      <c r="O109" s="12">
        <v>8</v>
      </c>
      <c r="P109" s="12">
        <v>0.74</v>
      </c>
      <c r="Q109" s="12">
        <v>0.76</v>
      </c>
      <c r="R109" s="12">
        <v>42</v>
      </c>
      <c r="S109" s="12">
        <v>53</v>
      </c>
      <c r="T109" s="24">
        <v>5.5</v>
      </c>
      <c r="V109" s="12">
        <v>20</v>
      </c>
      <c r="X109" s="12">
        <v>4.5</v>
      </c>
      <c r="Y109" s="24"/>
      <c r="AA109" s="24">
        <f>+B109/Notes!C$26</f>
        <v>3.161240776712448</v>
      </c>
      <c r="AB109" s="24">
        <f>+C109/Notes!$C$13</f>
        <v>0</v>
      </c>
      <c r="AC109" s="24">
        <f>+D109/Notes!$C$11</f>
        <v>10.649858726363835</v>
      </c>
      <c r="AD109" s="24">
        <f>+E109/Notes!$C$11</f>
        <v>39.12193001521408</v>
      </c>
      <c r="AE109" s="24">
        <f>+F109/Notes!$C$11</f>
        <v>47.815692240817214</v>
      </c>
      <c r="AF109" s="24">
        <f>+G109/Notes!$C$11</f>
        <v>0</v>
      </c>
      <c r="AG109" s="24">
        <f>+H109/Notes!$C$11</f>
        <v>19.56096500760704</v>
      </c>
      <c r="AH109" s="24">
        <f>+I109/Notes!$C$11</f>
        <v>26.081286676809388</v>
      </c>
      <c r="AI109" s="24">
        <f>+J109/Notes!C$27</f>
        <v>0</v>
      </c>
      <c r="AJ109" s="24">
        <f>+K109/Notes!$C$11</f>
        <v>8.69376222560313</v>
      </c>
      <c r="AK109" s="24">
        <f>+L109/Notes!$C$11</f>
        <v>10.867202782003911</v>
      </c>
      <c r="AL109" s="24">
        <f t="shared" si="2"/>
        <v>17</v>
      </c>
      <c r="AM109" s="24">
        <f t="shared" si="3"/>
        <v>8.24</v>
      </c>
      <c r="AN109" s="24">
        <f>+O109/Notes!$C$11</f>
        <v>17.38752445120626</v>
      </c>
      <c r="AO109" s="24">
        <f>+P109/Notes!$C$22</f>
        <v>0.19548792729962486</v>
      </c>
      <c r="AP109" s="24">
        <f>+Q109/Notes!$C$21</f>
        <v>0.01675521947132873</v>
      </c>
      <c r="AQ109" s="24">
        <f>+R109/Notes!C$28</f>
        <v>1.3082999890756952</v>
      </c>
      <c r="AR109" s="24">
        <f>+S109/Notes!$C$13</f>
        <v>1.5040154374414711</v>
      </c>
      <c r="AS109" s="24">
        <f>+T109/Notes!$C$11</f>
        <v>11.953923060204303</v>
      </c>
      <c r="AT109" s="24">
        <f>+U109/Notes!C$29</f>
        <v>0</v>
      </c>
      <c r="AU109" s="24">
        <f>+V109/Notes!$C$11</f>
        <v>43.468811128015645</v>
      </c>
      <c r="AV109" s="24">
        <f>+W109/Notes!$C$11</f>
        <v>0</v>
      </c>
      <c r="AW109" s="24">
        <f>+X109/100/Notes!$C$11</f>
        <v>0.0978048250380352</v>
      </c>
      <c r="AX109" s="24">
        <f>+Y109/Notes!$C$20</f>
        <v>0</v>
      </c>
      <c r="AZ109" s="24">
        <f>+AA109/100*Silver!$D256</f>
        <v>0</v>
      </c>
      <c r="BA109" s="24">
        <f>+AB109/100*Silver!$D256</f>
        <v>0</v>
      </c>
      <c r="BB109" s="24">
        <f>+AC109/100*Silver!$D256</f>
        <v>0</v>
      </c>
      <c r="BC109" s="24">
        <f>+AD109/100*Silver!$D256</f>
        <v>0</v>
      </c>
      <c r="BD109" s="24">
        <f>+AE109/100*Silver!$D256</f>
        <v>0</v>
      </c>
      <c r="BE109" s="24">
        <f>+AF109/100*Silver!$D256</f>
        <v>0</v>
      </c>
      <c r="BF109" s="24">
        <f>+AG109/100*Silver!$D256</f>
        <v>0</v>
      </c>
      <c r="BG109" s="24">
        <f>+AH109/100*Silver!$D256</f>
        <v>0</v>
      </c>
      <c r="BH109" s="24">
        <f>+AI109/100*Silver!$D256</f>
        <v>0</v>
      </c>
      <c r="BI109" s="24">
        <f>+AJ109/100*Silver!$D256</f>
        <v>0</v>
      </c>
      <c r="BJ109" s="24">
        <f>+AK109/100*Silver!$D256</f>
        <v>0</v>
      </c>
      <c r="BK109" s="24">
        <f>+AL109/100*Silver!$D256</f>
        <v>0</v>
      </c>
      <c r="BL109" s="24">
        <f>+AM109*Silver!$D256</f>
        <v>0</v>
      </c>
      <c r="BM109" s="24">
        <f>+AN109/100*Silver!$D256</f>
        <v>0</v>
      </c>
      <c r="BN109" s="24">
        <f>+AO109*Silver!$D256</f>
        <v>0</v>
      </c>
      <c r="BO109" s="24">
        <f>+AP109*Silver!$D256</f>
        <v>0</v>
      </c>
      <c r="BP109" s="24">
        <f>+AQ109/100*Silver!$D256</f>
        <v>0</v>
      </c>
      <c r="BQ109" s="24">
        <f>+AR109/100*Silver!$D256</f>
        <v>0</v>
      </c>
      <c r="BR109" s="24">
        <f>+AS109/100*Silver!$D256</f>
        <v>0</v>
      </c>
      <c r="BS109" s="24">
        <f>+AT109/100*Silver!$D256</f>
        <v>0</v>
      </c>
      <c r="BT109" s="24">
        <f>+AU109/100*Silver!$D256</f>
        <v>0</v>
      </c>
      <c r="BU109" s="24">
        <f>+AV109/100*Silver!$D256</f>
        <v>0</v>
      </c>
      <c r="BV109" s="24">
        <f>+AW109*Silver!$D256</f>
        <v>0</v>
      </c>
      <c r="BW109" s="24">
        <f>+AX109*Silver!$D256</f>
        <v>0</v>
      </c>
    </row>
    <row r="110" spans="1:75" ht="15">
      <c r="A110" s="12">
        <v>1891</v>
      </c>
      <c r="B110" s="12">
        <v>35</v>
      </c>
      <c r="D110" s="12">
        <v>4.9</v>
      </c>
      <c r="E110" s="12">
        <v>20</v>
      </c>
      <c r="F110" s="12">
        <v>23</v>
      </c>
      <c r="H110" s="12">
        <v>9</v>
      </c>
      <c r="I110" s="12">
        <v>13</v>
      </c>
      <c r="K110" s="12">
        <v>4</v>
      </c>
      <c r="L110" s="12">
        <v>4</v>
      </c>
      <c r="M110" s="12">
        <v>18</v>
      </c>
      <c r="N110" s="12">
        <v>8.07</v>
      </c>
      <c r="O110" s="12">
        <v>7</v>
      </c>
      <c r="P110" s="12">
        <v>0.62</v>
      </c>
      <c r="Q110" s="12">
        <v>0.86</v>
      </c>
      <c r="R110" s="12">
        <v>46</v>
      </c>
      <c r="S110" s="12">
        <v>61</v>
      </c>
      <c r="T110" s="24">
        <v>5.3</v>
      </c>
      <c r="V110" s="12">
        <v>19</v>
      </c>
      <c r="X110" s="12">
        <v>4.4</v>
      </c>
      <c r="Y110" s="24"/>
      <c r="AA110" s="24">
        <f>+B110/Notes!C$26</f>
        <v>1.286551478894601</v>
      </c>
      <c r="AB110" s="24">
        <f>+C110/Notes!$C$13</f>
        <v>0</v>
      </c>
      <c r="AC110" s="24">
        <f>+D110/Notes!$C$11</f>
        <v>10.649858726363835</v>
      </c>
      <c r="AD110" s="24">
        <f>+E110/Notes!$C$11</f>
        <v>43.468811128015645</v>
      </c>
      <c r="AE110" s="24">
        <f>+F110/Notes!$C$11</f>
        <v>49.989132797218</v>
      </c>
      <c r="AF110" s="24">
        <f>+G110/Notes!$C$11</f>
        <v>0</v>
      </c>
      <c r="AG110" s="24">
        <f>+H110/Notes!$C$11</f>
        <v>19.56096500760704</v>
      </c>
      <c r="AH110" s="24">
        <f>+I110/Notes!$C$11</f>
        <v>28.254727233210172</v>
      </c>
      <c r="AI110" s="24">
        <f>+J110/Notes!C$27</f>
        <v>0</v>
      </c>
      <c r="AJ110" s="24">
        <f>+K110/Notes!$C$11</f>
        <v>8.69376222560313</v>
      </c>
      <c r="AK110" s="24">
        <f>+L110/Notes!$C$11</f>
        <v>8.69376222560313</v>
      </c>
      <c r="AL110" s="24">
        <f t="shared" si="2"/>
        <v>18</v>
      </c>
      <c r="AM110" s="24">
        <f t="shared" si="3"/>
        <v>8.07</v>
      </c>
      <c r="AN110" s="24">
        <f>+O110/Notes!$C$11</f>
        <v>15.214083894805476</v>
      </c>
      <c r="AO110" s="24">
        <f>+P110/Notes!$C$22</f>
        <v>0.16378718233211814</v>
      </c>
      <c r="AP110" s="24">
        <f>+Q110/Notes!$C$21</f>
        <v>0.018959853612293038</v>
      </c>
      <c r="AQ110" s="24">
        <f>+R110/Notes!C$28</f>
        <v>1.4328999880352853</v>
      </c>
      <c r="AR110" s="24">
        <f>+S110/Notes!$C$13</f>
        <v>1.7310366355458442</v>
      </c>
      <c r="AS110" s="24">
        <f>+T110/Notes!$C$11</f>
        <v>11.519234948924145</v>
      </c>
      <c r="AT110" s="24">
        <f>+U110/Notes!C$29</f>
        <v>0</v>
      </c>
      <c r="AU110" s="24">
        <f>+V110/Notes!$C$11</f>
        <v>41.29537057161487</v>
      </c>
      <c r="AV110" s="24">
        <f>+W110/Notes!$C$11</f>
        <v>0</v>
      </c>
      <c r="AW110" s="24">
        <f>+X110/100/Notes!$C$11</f>
        <v>0.09563138448163444</v>
      </c>
      <c r="AX110" s="24">
        <f>+Y110/Notes!$C$20</f>
        <v>0</v>
      </c>
      <c r="AZ110" s="24">
        <f>+AA110/100*Silver!$D257</f>
        <v>0</v>
      </c>
      <c r="BA110" s="24">
        <f>+AB110/100*Silver!$D257</f>
        <v>0</v>
      </c>
      <c r="BB110" s="24">
        <f>+AC110/100*Silver!$D257</f>
        <v>0</v>
      </c>
      <c r="BC110" s="24">
        <f>+AD110/100*Silver!$D257</f>
        <v>0</v>
      </c>
      <c r="BD110" s="24">
        <f>+AE110/100*Silver!$D257</f>
        <v>0</v>
      </c>
      <c r="BE110" s="24">
        <f>+AF110/100*Silver!$D257</f>
        <v>0</v>
      </c>
      <c r="BF110" s="24">
        <f>+AG110/100*Silver!$D257</f>
        <v>0</v>
      </c>
      <c r="BG110" s="24">
        <f>+AH110/100*Silver!$D257</f>
        <v>0</v>
      </c>
      <c r="BH110" s="24">
        <f>+AI110/100*Silver!$D257</f>
        <v>0</v>
      </c>
      <c r="BI110" s="24">
        <f>+AJ110/100*Silver!$D257</f>
        <v>0</v>
      </c>
      <c r="BJ110" s="24">
        <f>+AK110/100*Silver!$D257</f>
        <v>0</v>
      </c>
      <c r="BK110" s="24">
        <f>+AL110/100*Silver!$D257</f>
        <v>0</v>
      </c>
      <c r="BL110" s="24">
        <f>+AM110*Silver!$D257</f>
        <v>0</v>
      </c>
      <c r="BM110" s="24">
        <f>+AN110/100*Silver!$D257</f>
        <v>0</v>
      </c>
      <c r="BN110" s="24">
        <f>+AO110*Silver!$D257</f>
        <v>0</v>
      </c>
      <c r="BO110" s="24">
        <f>+AP110*Silver!$D257</f>
        <v>0</v>
      </c>
      <c r="BP110" s="24">
        <f>+AQ110/100*Silver!$D257</f>
        <v>0</v>
      </c>
      <c r="BQ110" s="24">
        <f>+AR110/100*Silver!$D257</f>
        <v>0</v>
      </c>
      <c r="BR110" s="24">
        <f>+AS110/100*Silver!$D257</f>
        <v>0</v>
      </c>
      <c r="BS110" s="24">
        <f>+AT110/100*Silver!$D257</f>
        <v>0</v>
      </c>
      <c r="BT110" s="24">
        <f>+AU110/100*Silver!$D257</f>
        <v>0</v>
      </c>
      <c r="BU110" s="24">
        <f>+AV110/100*Silver!$D257</f>
        <v>0</v>
      </c>
      <c r="BV110" s="24">
        <f>+AW110*Silver!$D257</f>
        <v>0</v>
      </c>
      <c r="BW110" s="24">
        <f>+AX110*Silver!$D257</f>
        <v>0</v>
      </c>
    </row>
    <row r="111" spans="1:75" ht="15">
      <c r="A111" s="12">
        <v>1892</v>
      </c>
      <c r="B111" s="12">
        <v>57</v>
      </c>
      <c r="D111" s="12">
        <v>4.7</v>
      </c>
      <c r="E111" s="12">
        <v>21</v>
      </c>
      <c r="F111" s="12">
        <v>23</v>
      </c>
      <c r="H111" s="12">
        <v>10</v>
      </c>
      <c r="I111" s="12">
        <v>13</v>
      </c>
      <c r="K111" s="12">
        <v>3</v>
      </c>
      <c r="L111" s="12">
        <v>5</v>
      </c>
      <c r="M111" s="12">
        <v>18</v>
      </c>
      <c r="N111" s="12">
        <v>9.79</v>
      </c>
      <c r="O111" s="12">
        <v>7</v>
      </c>
      <c r="P111" s="12">
        <v>0.67</v>
      </c>
      <c r="Q111" s="12">
        <v>0.91</v>
      </c>
      <c r="R111" s="12">
        <v>41</v>
      </c>
      <c r="S111" s="12">
        <v>47</v>
      </c>
      <c r="T111" s="24">
        <v>6.7</v>
      </c>
      <c r="V111" s="12">
        <v>19</v>
      </c>
      <c r="X111" s="12">
        <v>4.4</v>
      </c>
      <c r="Y111" s="24"/>
      <c r="AA111" s="24">
        <f>+B111/Notes!C$26</f>
        <v>2.0952409799140645</v>
      </c>
      <c r="AB111" s="24">
        <f>+C111/Notes!$C$13</f>
        <v>0</v>
      </c>
      <c r="AC111" s="24">
        <f>+D111/Notes!$C$11</f>
        <v>10.215170615083677</v>
      </c>
      <c r="AD111" s="24">
        <f>+E111/Notes!$C$11</f>
        <v>45.64225168441643</v>
      </c>
      <c r="AE111" s="24">
        <f>+F111/Notes!$C$11</f>
        <v>49.989132797218</v>
      </c>
      <c r="AF111" s="24">
        <f>+G111/Notes!$C$11</f>
        <v>0</v>
      </c>
      <c r="AG111" s="24">
        <f>+H111/Notes!$C$11</f>
        <v>21.734405564007822</v>
      </c>
      <c r="AH111" s="24">
        <f>+I111/Notes!$C$11</f>
        <v>28.254727233210172</v>
      </c>
      <c r="AI111" s="24">
        <f>+J111/Notes!C$27</f>
        <v>0</v>
      </c>
      <c r="AJ111" s="24">
        <f>+K111/Notes!$C$11</f>
        <v>6.520321669202347</v>
      </c>
      <c r="AK111" s="24">
        <f>+L111/Notes!$C$11</f>
        <v>10.867202782003911</v>
      </c>
      <c r="AL111" s="24">
        <f t="shared" si="2"/>
        <v>18</v>
      </c>
      <c r="AM111" s="24">
        <f t="shared" si="3"/>
        <v>9.79</v>
      </c>
      <c r="AN111" s="24">
        <f>+O111/Notes!$C$11</f>
        <v>15.214083894805476</v>
      </c>
      <c r="AO111" s="24">
        <f>+P111/Notes!$C$22</f>
        <v>0.17699582606857928</v>
      </c>
      <c r="AP111" s="24">
        <f>+Q111/Notes!$C$21</f>
        <v>0.020062170682775195</v>
      </c>
      <c r="AQ111" s="24">
        <f>+R111/Notes!C$28</f>
        <v>1.2771499893357978</v>
      </c>
      <c r="AR111" s="24">
        <f>+S111/Notes!$C$13</f>
        <v>1.3337495388631915</v>
      </c>
      <c r="AS111" s="24">
        <f>+T111/Notes!$C$11</f>
        <v>14.562051727885242</v>
      </c>
      <c r="AT111" s="24">
        <f>+U111/Notes!C$29</f>
        <v>0</v>
      </c>
      <c r="AU111" s="24">
        <f>+V111/Notes!$C$11</f>
        <v>41.29537057161487</v>
      </c>
      <c r="AV111" s="24">
        <f>+W111/Notes!$C$11</f>
        <v>0</v>
      </c>
      <c r="AW111" s="24">
        <f>+X111/100/Notes!$C$11</f>
        <v>0.09563138448163444</v>
      </c>
      <c r="AX111" s="24">
        <f>+Y111/Notes!$C$20</f>
        <v>0</v>
      </c>
      <c r="AZ111" s="24">
        <f>+AA111/100*Silver!$D258</f>
        <v>0</v>
      </c>
      <c r="BA111" s="24">
        <f>+AB111/100*Silver!$D258</f>
        <v>0</v>
      </c>
      <c r="BB111" s="24">
        <f>+AC111/100*Silver!$D258</f>
        <v>0</v>
      </c>
      <c r="BC111" s="24">
        <f>+AD111/100*Silver!$D258</f>
        <v>0</v>
      </c>
      <c r="BD111" s="24">
        <f>+AE111/100*Silver!$D258</f>
        <v>0</v>
      </c>
      <c r="BE111" s="24">
        <f>+AF111/100*Silver!$D258</f>
        <v>0</v>
      </c>
      <c r="BF111" s="24">
        <f>+AG111/100*Silver!$D258</f>
        <v>0</v>
      </c>
      <c r="BG111" s="24">
        <f>+AH111/100*Silver!$D258</f>
        <v>0</v>
      </c>
      <c r="BH111" s="24">
        <f>+AI111/100*Silver!$D258</f>
        <v>0</v>
      </c>
      <c r="BI111" s="24">
        <f>+AJ111/100*Silver!$D258</f>
        <v>0</v>
      </c>
      <c r="BJ111" s="24">
        <f>+AK111/100*Silver!$D258</f>
        <v>0</v>
      </c>
      <c r="BK111" s="24">
        <f>+AL111/100*Silver!$D258</f>
        <v>0</v>
      </c>
      <c r="BL111" s="24">
        <f>+AM111*Silver!$D258</f>
        <v>0</v>
      </c>
      <c r="BM111" s="24">
        <f>+AN111/100*Silver!$D258</f>
        <v>0</v>
      </c>
      <c r="BN111" s="24">
        <f>+AO111*Silver!$D258</f>
        <v>0</v>
      </c>
      <c r="BO111" s="24">
        <f>+AP111*Silver!$D258</f>
        <v>0</v>
      </c>
      <c r="BP111" s="24">
        <f>+AQ111/100*Silver!$D258</f>
        <v>0</v>
      </c>
      <c r="BQ111" s="24">
        <f>+AR111/100*Silver!$D258</f>
        <v>0</v>
      </c>
      <c r="BR111" s="24">
        <f>+AS111/100*Silver!$D258</f>
        <v>0</v>
      </c>
      <c r="BS111" s="24">
        <f>+AT111/100*Silver!$D258</f>
        <v>0</v>
      </c>
      <c r="BT111" s="24">
        <f>+AU111/100*Silver!$D258</f>
        <v>0</v>
      </c>
      <c r="BU111" s="24">
        <f>+AV111/100*Silver!$D258</f>
        <v>0</v>
      </c>
      <c r="BV111" s="24">
        <f>+AW111*Silver!$D258</f>
        <v>0</v>
      </c>
      <c r="BW111" s="24">
        <f>+AX111*Silver!$D258</f>
        <v>0</v>
      </c>
    </row>
    <row r="112" spans="1:75" ht="15">
      <c r="A112" s="12">
        <v>1893</v>
      </c>
      <c r="B112" s="12">
        <v>64</v>
      </c>
      <c r="D112" s="12">
        <v>5</v>
      </c>
      <c r="E112" s="12">
        <v>22</v>
      </c>
      <c r="F112" s="12">
        <v>24</v>
      </c>
      <c r="H112" s="12">
        <v>10</v>
      </c>
      <c r="I112" s="12">
        <v>12</v>
      </c>
      <c r="K112" s="12">
        <v>3</v>
      </c>
      <c r="L112" s="12">
        <v>4</v>
      </c>
      <c r="M112" s="12">
        <v>19</v>
      </c>
      <c r="N112" s="12">
        <v>9.47</v>
      </c>
      <c r="O112" s="12">
        <v>7</v>
      </c>
      <c r="P112" s="12">
        <v>0.71</v>
      </c>
      <c r="Q112" s="12">
        <v>0.89</v>
      </c>
      <c r="R112" s="12">
        <v>42</v>
      </c>
      <c r="S112" s="12">
        <v>62</v>
      </c>
      <c r="T112" s="24">
        <v>8.1</v>
      </c>
      <c r="V112" s="12">
        <v>17</v>
      </c>
      <c r="X112" s="12">
        <v>5.2</v>
      </c>
      <c r="Y112" s="24"/>
      <c r="AA112" s="24">
        <f>+B112/Notes!C$26</f>
        <v>2.3525512756929845</v>
      </c>
      <c r="AB112" s="24">
        <f>+C112/Notes!$C$13</f>
        <v>0</v>
      </c>
      <c r="AC112" s="24">
        <f>+D112/Notes!$C$11</f>
        <v>10.867202782003911</v>
      </c>
      <c r="AD112" s="24">
        <f>+E112/Notes!$C$11</f>
        <v>47.815692240817214</v>
      </c>
      <c r="AE112" s="24">
        <f>+F112/Notes!$C$11</f>
        <v>52.162573353618775</v>
      </c>
      <c r="AF112" s="24">
        <f>+G112/Notes!$C$11</f>
        <v>0</v>
      </c>
      <c r="AG112" s="24">
        <f>+H112/Notes!$C$11</f>
        <v>21.734405564007822</v>
      </c>
      <c r="AH112" s="24">
        <f>+I112/Notes!$C$11</f>
        <v>26.081286676809388</v>
      </c>
      <c r="AI112" s="24">
        <f>+J112/Notes!C$27</f>
        <v>0</v>
      </c>
      <c r="AJ112" s="24">
        <f>+K112/Notes!$C$11</f>
        <v>6.520321669202347</v>
      </c>
      <c r="AK112" s="24">
        <f>+L112/Notes!$C$11</f>
        <v>8.69376222560313</v>
      </c>
      <c r="AL112" s="24">
        <f t="shared" si="2"/>
        <v>19</v>
      </c>
      <c r="AM112" s="24">
        <f t="shared" si="3"/>
        <v>9.47</v>
      </c>
      <c r="AN112" s="24">
        <f>+O112/Notes!$C$11</f>
        <v>15.214083894805476</v>
      </c>
      <c r="AO112" s="24">
        <f>+P112/Notes!$C$22</f>
        <v>0.18756274105774817</v>
      </c>
      <c r="AP112" s="24">
        <f>+Q112/Notes!$C$21</f>
        <v>0.019621243854582332</v>
      </c>
      <c r="AQ112" s="24">
        <f>+R112/Notes!C$28</f>
        <v>1.3082999890756952</v>
      </c>
      <c r="AR112" s="24">
        <f>+S112/Notes!$C$13</f>
        <v>1.7594142853088908</v>
      </c>
      <c r="AS112" s="24">
        <f>+T112/Notes!$C$11</f>
        <v>17.604868506846337</v>
      </c>
      <c r="AT112" s="24">
        <f>+U112/Notes!C$29</f>
        <v>0</v>
      </c>
      <c r="AU112" s="24">
        <f>+V112/Notes!$C$11</f>
        <v>36.9484894588133</v>
      </c>
      <c r="AV112" s="24">
        <f>+W112/Notes!$C$11</f>
        <v>0</v>
      </c>
      <c r="AW112" s="24">
        <f>+X112/100/Notes!$C$11</f>
        <v>0.1130189089328407</v>
      </c>
      <c r="AX112" s="24">
        <f>+Y112/Notes!$C$20</f>
        <v>0</v>
      </c>
      <c r="AZ112" s="24">
        <f>+AA112/100*Silver!$D259</f>
        <v>0</v>
      </c>
      <c r="BA112" s="24">
        <f>+AB112/100*Silver!$D259</f>
        <v>0</v>
      </c>
      <c r="BB112" s="24">
        <f>+AC112/100*Silver!$D259</f>
        <v>0</v>
      </c>
      <c r="BC112" s="24">
        <f>+AD112/100*Silver!$D259</f>
        <v>0</v>
      </c>
      <c r="BD112" s="24">
        <f>+AE112/100*Silver!$D259</f>
        <v>0</v>
      </c>
      <c r="BE112" s="24">
        <f>+AF112/100*Silver!$D259</f>
        <v>0</v>
      </c>
      <c r="BF112" s="24">
        <f>+AG112/100*Silver!$D259</f>
        <v>0</v>
      </c>
      <c r="BG112" s="24">
        <f>+AH112/100*Silver!$D259</f>
        <v>0</v>
      </c>
      <c r="BH112" s="24">
        <f>+AI112/100*Silver!$D259</f>
        <v>0</v>
      </c>
      <c r="BI112" s="24">
        <f>+AJ112/100*Silver!$D259</f>
        <v>0</v>
      </c>
      <c r="BJ112" s="24">
        <f>+AK112/100*Silver!$D259</f>
        <v>0</v>
      </c>
      <c r="BK112" s="24">
        <f>+AL112/100*Silver!$D259</f>
        <v>0</v>
      </c>
      <c r="BL112" s="24">
        <f>+AM112*Silver!$D259</f>
        <v>0</v>
      </c>
      <c r="BM112" s="24">
        <f>+AN112/100*Silver!$D259</f>
        <v>0</v>
      </c>
      <c r="BN112" s="24">
        <f>+AO112*Silver!$D259</f>
        <v>0</v>
      </c>
      <c r="BO112" s="24">
        <f>+AP112*Silver!$D259</f>
        <v>0</v>
      </c>
      <c r="BP112" s="24">
        <f>+AQ112/100*Silver!$D259</f>
        <v>0</v>
      </c>
      <c r="BQ112" s="24">
        <f>+AR112/100*Silver!$D259</f>
        <v>0</v>
      </c>
      <c r="BR112" s="24">
        <f>+AS112/100*Silver!$D259</f>
        <v>0</v>
      </c>
      <c r="BS112" s="24">
        <f>+AT112/100*Silver!$D259</f>
        <v>0</v>
      </c>
      <c r="BT112" s="24">
        <f>+AU112/100*Silver!$D259</f>
        <v>0</v>
      </c>
      <c r="BU112" s="24">
        <f>+AV112/100*Silver!$D259</f>
        <v>0</v>
      </c>
      <c r="BV112" s="24">
        <f>+AW112*Silver!$D259</f>
        <v>0</v>
      </c>
      <c r="BW112" s="24">
        <f>+AX112*Silver!$D259</f>
        <v>0</v>
      </c>
    </row>
    <row r="113" spans="1:75" ht="15">
      <c r="A113" s="12">
        <v>1894</v>
      </c>
      <c r="B113" s="12">
        <v>37</v>
      </c>
      <c r="D113" s="12">
        <v>4.9</v>
      </c>
      <c r="E113" s="12">
        <v>21</v>
      </c>
      <c r="F113" s="12">
        <v>21</v>
      </c>
      <c r="H113" s="12">
        <v>11</v>
      </c>
      <c r="I113" s="12">
        <v>11</v>
      </c>
      <c r="K113" s="12">
        <v>3</v>
      </c>
      <c r="L113" s="12">
        <v>5</v>
      </c>
      <c r="M113" s="12">
        <v>16</v>
      </c>
      <c r="N113" s="12">
        <v>9.75</v>
      </c>
      <c r="O113" s="12">
        <v>6</v>
      </c>
      <c r="P113" s="12">
        <v>0.69</v>
      </c>
      <c r="Q113" s="12">
        <v>0.83</v>
      </c>
      <c r="R113" s="12">
        <v>41</v>
      </c>
      <c r="S113" s="12">
        <v>48</v>
      </c>
      <c r="T113" s="24">
        <v>6.1</v>
      </c>
      <c r="V113" s="12">
        <v>13</v>
      </c>
      <c r="X113" s="12">
        <v>3.6</v>
      </c>
      <c r="Y113" s="24"/>
      <c r="AA113" s="24">
        <f>+B113/Notes!C$26</f>
        <v>1.3600687062600068</v>
      </c>
      <c r="AB113" s="24">
        <f>+C113/Notes!$C$13</f>
        <v>0</v>
      </c>
      <c r="AC113" s="24">
        <f>+D113/Notes!$C$11</f>
        <v>10.649858726363835</v>
      </c>
      <c r="AD113" s="24">
        <f>+E113/Notes!$C$11</f>
        <v>45.64225168441643</v>
      </c>
      <c r="AE113" s="24">
        <f>+F113/Notes!$C$11</f>
        <v>45.64225168441643</v>
      </c>
      <c r="AF113" s="24">
        <f>+G113/Notes!$C$11</f>
        <v>0</v>
      </c>
      <c r="AG113" s="24">
        <f>+H113/Notes!$C$11</f>
        <v>23.907846120408607</v>
      </c>
      <c r="AH113" s="24">
        <f>+I113/Notes!$C$11</f>
        <v>23.907846120408607</v>
      </c>
      <c r="AI113" s="24">
        <f>+J113/Notes!C$27</f>
        <v>0</v>
      </c>
      <c r="AJ113" s="24">
        <f>+K113/Notes!$C$11</f>
        <v>6.520321669202347</v>
      </c>
      <c r="AK113" s="24">
        <f>+L113/Notes!$C$11</f>
        <v>10.867202782003911</v>
      </c>
      <c r="AL113" s="24">
        <f t="shared" si="2"/>
        <v>16</v>
      </c>
      <c r="AM113" s="24">
        <f t="shared" si="3"/>
        <v>9.75</v>
      </c>
      <c r="AN113" s="24">
        <f>+O113/Notes!$C$11</f>
        <v>13.040643338404694</v>
      </c>
      <c r="AO113" s="24">
        <f>+P113/Notes!$C$22</f>
        <v>0.18227928356316372</v>
      </c>
      <c r="AP113" s="24">
        <f>+Q113/Notes!$C$21</f>
        <v>0.018298463370003747</v>
      </c>
      <c r="AQ113" s="24">
        <f>+R113/Notes!C$28</f>
        <v>1.2771499893357978</v>
      </c>
      <c r="AR113" s="24">
        <f>+S113/Notes!$C$13</f>
        <v>1.362127188626238</v>
      </c>
      <c r="AS113" s="24">
        <f>+T113/Notes!$C$11</f>
        <v>13.257987394044772</v>
      </c>
      <c r="AT113" s="24">
        <f>+U113/Notes!C$29</f>
        <v>0</v>
      </c>
      <c r="AU113" s="24">
        <f>+V113/Notes!$C$11</f>
        <v>28.254727233210172</v>
      </c>
      <c r="AV113" s="24">
        <f>+W113/Notes!$C$11</f>
        <v>0</v>
      </c>
      <c r="AW113" s="24">
        <f>+X113/100/Notes!$C$11</f>
        <v>0.07824386003042817</v>
      </c>
      <c r="AX113" s="24">
        <f>+Y113/Notes!$C$20</f>
        <v>0</v>
      </c>
      <c r="AZ113" s="24">
        <f>+AA113/100*Silver!$D260</f>
        <v>0</v>
      </c>
      <c r="BA113" s="24">
        <f>+AB113/100*Silver!$D260</f>
        <v>0</v>
      </c>
      <c r="BB113" s="24">
        <f>+AC113/100*Silver!$D260</f>
        <v>0</v>
      </c>
      <c r="BC113" s="24">
        <f>+AD113/100*Silver!$D260</f>
        <v>0</v>
      </c>
      <c r="BD113" s="24">
        <f>+AE113/100*Silver!$D260</f>
        <v>0</v>
      </c>
      <c r="BE113" s="24">
        <f>+AF113/100*Silver!$D260</f>
        <v>0</v>
      </c>
      <c r="BF113" s="24">
        <f>+AG113/100*Silver!$D260</f>
        <v>0</v>
      </c>
      <c r="BG113" s="24">
        <f>+AH113/100*Silver!$D260</f>
        <v>0</v>
      </c>
      <c r="BH113" s="24">
        <f>+AI113/100*Silver!$D260</f>
        <v>0</v>
      </c>
      <c r="BI113" s="24">
        <f>+AJ113/100*Silver!$D260</f>
        <v>0</v>
      </c>
      <c r="BJ113" s="24">
        <f>+AK113/100*Silver!$D260</f>
        <v>0</v>
      </c>
      <c r="BK113" s="24">
        <f>+AL113/100*Silver!$D260</f>
        <v>0</v>
      </c>
      <c r="BL113" s="24">
        <f>+AM113*Silver!$D260</f>
        <v>0</v>
      </c>
      <c r="BM113" s="24">
        <f>+AN113/100*Silver!$D260</f>
        <v>0</v>
      </c>
      <c r="BN113" s="24">
        <f>+AO113*Silver!$D260</f>
        <v>0</v>
      </c>
      <c r="BO113" s="24">
        <f>+AP113*Silver!$D260</f>
        <v>0</v>
      </c>
      <c r="BP113" s="24">
        <f>+AQ113/100*Silver!$D260</f>
        <v>0</v>
      </c>
      <c r="BQ113" s="24">
        <f>+AR113/100*Silver!$D260</f>
        <v>0</v>
      </c>
      <c r="BR113" s="24">
        <f>+AS113/100*Silver!$D260</f>
        <v>0</v>
      </c>
      <c r="BS113" s="24">
        <f>+AT113/100*Silver!$D260</f>
        <v>0</v>
      </c>
      <c r="BT113" s="24">
        <f>+AU113/100*Silver!$D260</f>
        <v>0</v>
      </c>
      <c r="BU113" s="24">
        <f>+AV113/100*Silver!$D260</f>
        <v>0</v>
      </c>
      <c r="BV113" s="24">
        <f>+AW113*Silver!$D260</f>
        <v>0</v>
      </c>
      <c r="BW113" s="24">
        <f>+AX113*Silver!$D260</f>
        <v>0</v>
      </c>
    </row>
    <row r="114" spans="1:75" ht="15">
      <c r="A114" s="12">
        <v>1895</v>
      </c>
      <c r="B114" s="12">
        <v>43</v>
      </c>
      <c r="D114" s="12">
        <v>5</v>
      </c>
      <c r="E114" s="12">
        <v>20</v>
      </c>
      <c r="F114" s="12">
        <v>20</v>
      </c>
      <c r="H114" s="12">
        <v>9</v>
      </c>
      <c r="I114" s="12">
        <v>11</v>
      </c>
      <c r="K114" s="12">
        <v>2</v>
      </c>
      <c r="L114" s="12">
        <v>5</v>
      </c>
      <c r="M114" s="12">
        <v>16</v>
      </c>
      <c r="N114" s="12">
        <v>8.13</v>
      </c>
      <c r="O114" s="12">
        <v>7</v>
      </c>
      <c r="P114" s="12">
        <v>0.63</v>
      </c>
      <c r="Q114" s="12">
        <v>0.73</v>
      </c>
      <c r="R114" s="12">
        <v>32</v>
      </c>
      <c r="S114" s="12">
        <v>40</v>
      </c>
      <c r="T114" s="24">
        <v>5.2</v>
      </c>
      <c r="V114" s="12">
        <v>14</v>
      </c>
      <c r="X114" s="12">
        <v>4.8</v>
      </c>
      <c r="Y114" s="24"/>
      <c r="AA114" s="24">
        <f>+B114/Notes!C$26</f>
        <v>1.580620388356224</v>
      </c>
      <c r="AB114" s="24">
        <f>+C114/Notes!$C$13</f>
        <v>0</v>
      </c>
      <c r="AC114" s="24">
        <f>+D114/Notes!$C$11</f>
        <v>10.867202782003911</v>
      </c>
      <c r="AD114" s="24">
        <f>+E114/Notes!$C$11</f>
        <v>43.468811128015645</v>
      </c>
      <c r="AE114" s="24">
        <f>+F114/Notes!$C$11</f>
        <v>43.468811128015645</v>
      </c>
      <c r="AF114" s="24">
        <f>+G114/Notes!$C$11</f>
        <v>0</v>
      </c>
      <c r="AG114" s="24">
        <f>+H114/Notes!$C$11</f>
        <v>19.56096500760704</v>
      </c>
      <c r="AH114" s="24">
        <f>+I114/Notes!$C$11</f>
        <v>23.907846120408607</v>
      </c>
      <c r="AI114" s="24">
        <f>+J114/Notes!C$27</f>
        <v>0</v>
      </c>
      <c r="AJ114" s="24">
        <f>+K114/Notes!$C$11</f>
        <v>4.346881112801565</v>
      </c>
      <c r="AK114" s="24">
        <f>+L114/Notes!$C$11</f>
        <v>10.867202782003911</v>
      </c>
      <c r="AL114" s="24">
        <f t="shared" si="2"/>
        <v>16</v>
      </c>
      <c r="AM114" s="24">
        <f t="shared" si="3"/>
        <v>8.13</v>
      </c>
      <c r="AN114" s="24">
        <f>+O114/Notes!$C$11</f>
        <v>15.214083894805476</v>
      </c>
      <c r="AO114" s="24">
        <f>+P114/Notes!$C$22</f>
        <v>0.16642891107941035</v>
      </c>
      <c r="AP114" s="24">
        <f>+Q114/Notes!$C$21</f>
        <v>0.01609382922903944</v>
      </c>
      <c r="AQ114" s="24">
        <f>+R114/Notes!C$28</f>
        <v>0.9967999916767202</v>
      </c>
      <c r="AR114" s="24">
        <f>+S114/Notes!$C$13</f>
        <v>1.135105990521865</v>
      </c>
      <c r="AS114" s="24">
        <f>+T114/Notes!$C$11</f>
        <v>11.30189089328407</v>
      </c>
      <c r="AT114" s="24">
        <f>+U114/Notes!C$29</f>
        <v>0</v>
      </c>
      <c r="AU114" s="24">
        <f>+V114/Notes!$C$11</f>
        <v>30.428167789610953</v>
      </c>
      <c r="AV114" s="24">
        <f>+W114/Notes!$C$11</f>
        <v>0</v>
      </c>
      <c r="AW114" s="24">
        <f>+X114/100/Notes!$C$11</f>
        <v>0.10432514670723755</v>
      </c>
      <c r="AX114" s="24">
        <f>+Y114/Notes!$C$20</f>
        <v>0</v>
      </c>
      <c r="AZ114" s="24">
        <f>+AA114/100*Silver!$D261</f>
        <v>0</v>
      </c>
      <c r="BA114" s="24">
        <f>+AB114/100*Silver!$D261</f>
        <v>0</v>
      </c>
      <c r="BB114" s="24">
        <f>+AC114/100*Silver!$D261</f>
        <v>0</v>
      </c>
      <c r="BC114" s="24">
        <f>+AD114/100*Silver!$D261</f>
        <v>0</v>
      </c>
      <c r="BD114" s="24">
        <f>+AE114/100*Silver!$D261</f>
        <v>0</v>
      </c>
      <c r="BE114" s="24">
        <f>+AF114/100*Silver!$D261</f>
        <v>0</v>
      </c>
      <c r="BF114" s="24">
        <f>+AG114/100*Silver!$D261</f>
        <v>0</v>
      </c>
      <c r="BG114" s="24">
        <f>+AH114/100*Silver!$D261</f>
        <v>0</v>
      </c>
      <c r="BH114" s="24">
        <f>+AI114/100*Silver!$D261</f>
        <v>0</v>
      </c>
      <c r="BI114" s="24">
        <f>+AJ114/100*Silver!$D261</f>
        <v>0</v>
      </c>
      <c r="BJ114" s="24">
        <f>+AK114/100*Silver!$D261</f>
        <v>0</v>
      </c>
      <c r="BK114" s="24">
        <f>+AL114/100*Silver!$D261</f>
        <v>0</v>
      </c>
      <c r="BL114" s="24">
        <f>+AM114*Silver!$D261</f>
        <v>0</v>
      </c>
      <c r="BM114" s="24">
        <f>+AN114/100*Silver!$D261</f>
        <v>0</v>
      </c>
      <c r="BN114" s="24">
        <f>+AO114*Silver!$D261</f>
        <v>0</v>
      </c>
      <c r="BO114" s="24">
        <f>+AP114*Silver!$D261</f>
        <v>0</v>
      </c>
      <c r="BP114" s="24">
        <f>+AQ114/100*Silver!$D261</f>
        <v>0</v>
      </c>
      <c r="BQ114" s="24">
        <f>+AR114/100*Silver!$D261</f>
        <v>0</v>
      </c>
      <c r="BR114" s="24">
        <f>+AS114/100*Silver!$D261</f>
        <v>0</v>
      </c>
      <c r="BS114" s="24">
        <f>+AT114/100*Silver!$D261</f>
        <v>0</v>
      </c>
      <c r="BT114" s="24">
        <f>+AU114/100*Silver!$D261</f>
        <v>0</v>
      </c>
      <c r="BU114" s="24">
        <f>+AV114/100*Silver!$D261</f>
        <v>0</v>
      </c>
      <c r="BV114" s="24">
        <f>+AW114*Silver!$D261</f>
        <v>0</v>
      </c>
      <c r="BW114" s="24">
        <f>+AX114*Silver!$D261</f>
        <v>0</v>
      </c>
    </row>
    <row r="115" spans="1:75" ht="15">
      <c r="A115" s="12">
        <v>1896</v>
      </c>
      <c r="B115" s="12">
        <v>34</v>
      </c>
      <c r="D115" s="12">
        <v>4.9</v>
      </c>
      <c r="E115" s="12">
        <v>18</v>
      </c>
      <c r="F115" s="12">
        <v>18</v>
      </c>
      <c r="H115" s="12">
        <v>9</v>
      </c>
      <c r="I115" s="12">
        <v>11</v>
      </c>
      <c r="K115" s="12">
        <v>4</v>
      </c>
      <c r="L115" s="12">
        <v>5</v>
      </c>
      <c r="M115" s="12">
        <v>14</v>
      </c>
      <c r="N115" s="12">
        <v>11.52</v>
      </c>
      <c r="O115" s="12">
        <v>8</v>
      </c>
      <c r="P115" s="12">
        <v>0.66</v>
      </c>
      <c r="Q115" s="12">
        <v>0.71</v>
      </c>
      <c r="R115" s="12">
        <v>30</v>
      </c>
      <c r="S115" s="12">
        <v>32</v>
      </c>
      <c r="T115" s="24">
        <v>4.3</v>
      </c>
      <c r="V115" s="12">
        <v>15</v>
      </c>
      <c r="X115" s="12">
        <v>4.4</v>
      </c>
      <c r="Y115" s="24"/>
      <c r="AA115" s="24">
        <f>+B115/Notes!C$26</f>
        <v>1.2497928652118981</v>
      </c>
      <c r="AB115" s="24">
        <f>+C115/Notes!$C$13</f>
        <v>0</v>
      </c>
      <c r="AC115" s="24">
        <f>+D115/Notes!$C$11</f>
        <v>10.649858726363835</v>
      </c>
      <c r="AD115" s="24">
        <f>+E115/Notes!$C$11</f>
        <v>39.12193001521408</v>
      </c>
      <c r="AE115" s="24">
        <f>+F115/Notes!$C$11</f>
        <v>39.12193001521408</v>
      </c>
      <c r="AF115" s="24">
        <f>+G115/Notes!$C$11</f>
        <v>0</v>
      </c>
      <c r="AG115" s="24">
        <f>+H115/Notes!$C$11</f>
        <v>19.56096500760704</v>
      </c>
      <c r="AH115" s="24">
        <f>+I115/Notes!$C$11</f>
        <v>23.907846120408607</v>
      </c>
      <c r="AI115" s="24">
        <f>+J115/Notes!C$27</f>
        <v>0</v>
      </c>
      <c r="AJ115" s="24">
        <f>+K115/Notes!$C$11</f>
        <v>8.69376222560313</v>
      </c>
      <c r="AK115" s="24">
        <f>+L115/Notes!$C$11</f>
        <v>10.867202782003911</v>
      </c>
      <c r="AL115" s="24">
        <f t="shared" si="2"/>
        <v>14</v>
      </c>
      <c r="AM115" s="24">
        <f t="shared" si="3"/>
        <v>11.52</v>
      </c>
      <c r="AN115" s="24">
        <f>+O115/Notes!$C$11</f>
        <v>17.38752445120626</v>
      </c>
      <c r="AO115" s="24">
        <f>+P115/Notes!$C$22</f>
        <v>0.17435409732128707</v>
      </c>
      <c r="AP115" s="24">
        <f>+Q115/Notes!$C$21</f>
        <v>0.015652902400846578</v>
      </c>
      <c r="AQ115" s="24">
        <f>+R115/Notes!C$28</f>
        <v>0.9344999921969251</v>
      </c>
      <c r="AR115" s="24">
        <f>+S115/Notes!$C$13</f>
        <v>0.9080847924174921</v>
      </c>
      <c r="AS115" s="24">
        <f>+T115/Notes!$C$11</f>
        <v>9.345794392523365</v>
      </c>
      <c r="AT115" s="24">
        <f>+U115/Notes!C$29</f>
        <v>0</v>
      </c>
      <c r="AU115" s="24">
        <f>+V115/Notes!$C$11</f>
        <v>32.60160834601174</v>
      </c>
      <c r="AV115" s="24">
        <f>+W115/Notes!$C$11</f>
        <v>0</v>
      </c>
      <c r="AW115" s="24">
        <f>+X115/100/Notes!$C$11</f>
        <v>0.09563138448163444</v>
      </c>
      <c r="AX115" s="24">
        <f>+Y115/Notes!$C$20</f>
        <v>0</v>
      </c>
      <c r="AZ115" s="24">
        <f>+AA115/100*Silver!$D262</f>
        <v>0</v>
      </c>
      <c r="BA115" s="24">
        <f>+AB115/100*Silver!$D262</f>
        <v>0</v>
      </c>
      <c r="BB115" s="24">
        <f>+AC115/100*Silver!$D262</f>
        <v>0</v>
      </c>
      <c r="BC115" s="24">
        <f>+AD115/100*Silver!$D262</f>
        <v>0</v>
      </c>
      <c r="BD115" s="24">
        <f>+AE115/100*Silver!$D262</f>
        <v>0</v>
      </c>
      <c r="BE115" s="24">
        <f>+AF115/100*Silver!$D262</f>
        <v>0</v>
      </c>
      <c r="BF115" s="24">
        <f>+AG115/100*Silver!$D262</f>
        <v>0</v>
      </c>
      <c r="BG115" s="24">
        <f>+AH115/100*Silver!$D262</f>
        <v>0</v>
      </c>
      <c r="BH115" s="24">
        <f>+AI115/100*Silver!$D262</f>
        <v>0</v>
      </c>
      <c r="BI115" s="24">
        <f>+AJ115/100*Silver!$D262</f>
        <v>0</v>
      </c>
      <c r="BJ115" s="24">
        <f>+AK115/100*Silver!$D262</f>
        <v>0</v>
      </c>
      <c r="BK115" s="24">
        <f>+AL115/100*Silver!$D262</f>
        <v>0</v>
      </c>
      <c r="BL115" s="24">
        <f>+AM115*Silver!$D262</f>
        <v>0</v>
      </c>
      <c r="BM115" s="24">
        <f>+AN115/100*Silver!$D262</f>
        <v>0</v>
      </c>
      <c r="BN115" s="24">
        <f>+AO115*Silver!$D262</f>
        <v>0</v>
      </c>
      <c r="BO115" s="24">
        <f>+AP115*Silver!$D262</f>
        <v>0</v>
      </c>
      <c r="BP115" s="24">
        <f>+AQ115/100*Silver!$D262</f>
        <v>0</v>
      </c>
      <c r="BQ115" s="24">
        <f>+AR115/100*Silver!$D262</f>
        <v>0</v>
      </c>
      <c r="BR115" s="24">
        <f>+AS115/100*Silver!$D262</f>
        <v>0</v>
      </c>
      <c r="BS115" s="24">
        <f>+AT115/100*Silver!$D262</f>
        <v>0</v>
      </c>
      <c r="BT115" s="24">
        <f>+AU115/100*Silver!$D262</f>
        <v>0</v>
      </c>
      <c r="BU115" s="24">
        <f>+AV115/100*Silver!$D262</f>
        <v>0</v>
      </c>
      <c r="BV115" s="24">
        <f>+AW115*Silver!$D262</f>
        <v>0</v>
      </c>
      <c r="BW115" s="24">
        <f>+AX115*Silver!$D262</f>
        <v>0</v>
      </c>
    </row>
    <row r="116" spans="1:75" ht="15">
      <c r="A116" s="12">
        <v>1897</v>
      </c>
      <c r="B116" s="12">
        <v>57</v>
      </c>
      <c r="D116" s="12">
        <v>5.3</v>
      </c>
      <c r="E116" s="12">
        <v>17</v>
      </c>
      <c r="F116" s="12">
        <v>18</v>
      </c>
      <c r="H116" s="12">
        <v>10</v>
      </c>
      <c r="I116" s="12">
        <v>11</v>
      </c>
      <c r="K116" s="12">
        <v>5</v>
      </c>
      <c r="L116" s="12">
        <v>5</v>
      </c>
      <c r="M116" s="12">
        <v>14</v>
      </c>
      <c r="N116" s="12">
        <v>10.35</v>
      </c>
      <c r="O116" s="12">
        <v>6</v>
      </c>
      <c r="P116" s="12">
        <v>0.58</v>
      </c>
      <c r="Q116" s="12">
        <v>0.71</v>
      </c>
      <c r="R116" s="12">
        <v>27</v>
      </c>
      <c r="S116" s="12">
        <v>51</v>
      </c>
      <c r="T116" s="24">
        <v>5</v>
      </c>
      <c r="V116" s="12">
        <v>16</v>
      </c>
      <c r="X116" s="12">
        <v>4.3</v>
      </c>
      <c r="Y116" s="24"/>
      <c r="AA116" s="24">
        <f>+B116/Notes!C$26</f>
        <v>2.0952409799140645</v>
      </c>
      <c r="AB116" s="24">
        <f>+C116/Notes!$C$13</f>
        <v>0</v>
      </c>
      <c r="AC116" s="24">
        <f>+D116/Notes!$C$11</f>
        <v>11.519234948924145</v>
      </c>
      <c r="AD116" s="24">
        <f>+E116/Notes!$C$11</f>
        <v>36.9484894588133</v>
      </c>
      <c r="AE116" s="24">
        <f>+F116/Notes!$C$11</f>
        <v>39.12193001521408</v>
      </c>
      <c r="AF116" s="24">
        <f>+G116/Notes!$C$11</f>
        <v>0</v>
      </c>
      <c r="AG116" s="24">
        <f>+H116/Notes!$C$11</f>
        <v>21.734405564007822</v>
      </c>
      <c r="AH116" s="24">
        <f>+I116/Notes!$C$11</f>
        <v>23.907846120408607</v>
      </c>
      <c r="AI116" s="24">
        <f>+J116/Notes!C$27</f>
        <v>0</v>
      </c>
      <c r="AJ116" s="24">
        <f>+K116/Notes!$C$11</f>
        <v>10.867202782003911</v>
      </c>
      <c r="AK116" s="24">
        <f>+L116/Notes!$C$11</f>
        <v>10.867202782003911</v>
      </c>
      <c r="AL116" s="24">
        <f t="shared" si="2"/>
        <v>14</v>
      </c>
      <c r="AM116" s="24">
        <f t="shared" si="3"/>
        <v>10.35</v>
      </c>
      <c r="AN116" s="24">
        <f>+O116/Notes!$C$11</f>
        <v>13.040643338404694</v>
      </c>
      <c r="AO116" s="24">
        <f>+P116/Notes!$C$22</f>
        <v>0.15322026734294922</v>
      </c>
      <c r="AP116" s="24">
        <f>+Q116/Notes!$C$21</f>
        <v>0.015652902400846578</v>
      </c>
      <c r="AQ116" s="24">
        <f>+R116/Notes!C$28</f>
        <v>0.8410499929772326</v>
      </c>
      <c r="AR116" s="24">
        <f>+S116/Notes!$C$13</f>
        <v>1.447260137915378</v>
      </c>
      <c r="AS116" s="24">
        <f>+T116/Notes!$C$11</f>
        <v>10.867202782003911</v>
      </c>
      <c r="AT116" s="24">
        <f>+U116/Notes!C$29</f>
        <v>0</v>
      </c>
      <c r="AU116" s="24">
        <f>+V116/Notes!$C$11</f>
        <v>34.77504890241252</v>
      </c>
      <c r="AV116" s="24">
        <f>+W116/Notes!$C$11</f>
        <v>0</v>
      </c>
      <c r="AW116" s="24">
        <f>+X116/100/Notes!$C$11</f>
        <v>0.09345794392523364</v>
      </c>
      <c r="AX116" s="24">
        <f>+Y116/Notes!$C$20</f>
        <v>0</v>
      </c>
      <c r="AZ116" s="24">
        <f>+AA116/100*Silver!$D263</f>
        <v>0</v>
      </c>
      <c r="BA116" s="24">
        <f>+AB116/100*Silver!$D263</f>
        <v>0</v>
      </c>
      <c r="BB116" s="24">
        <f>+AC116/100*Silver!$D263</f>
        <v>0</v>
      </c>
      <c r="BC116" s="24">
        <f>+AD116/100*Silver!$D263</f>
        <v>0</v>
      </c>
      <c r="BD116" s="24">
        <f>+AE116/100*Silver!$D263</f>
        <v>0</v>
      </c>
      <c r="BE116" s="24">
        <f>+AF116/100*Silver!$D263</f>
        <v>0</v>
      </c>
      <c r="BF116" s="24">
        <f>+AG116/100*Silver!$D263</f>
        <v>0</v>
      </c>
      <c r="BG116" s="24">
        <f>+AH116/100*Silver!$D263</f>
        <v>0</v>
      </c>
      <c r="BH116" s="24">
        <f>+AI116/100*Silver!$D263</f>
        <v>0</v>
      </c>
      <c r="BI116" s="24">
        <f>+AJ116/100*Silver!$D263</f>
        <v>0</v>
      </c>
      <c r="BJ116" s="24">
        <f>+AK116/100*Silver!$D263</f>
        <v>0</v>
      </c>
      <c r="BK116" s="24">
        <f>+AL116/100*Silver!$D263</f>
        <v>0</v>
      </c>
      <c r="BL116" s="24">
        <f>+AM116*Silver!$D263</f>
        <v>0</v>
      </c>
      <c r="BM116" s="24">
        <f>+AN116/100*Silver!$D263</f>
        <v>0</v>
      </c>
      <c r="BN116" s="24">
        <f>+AO116*Silver!$D263</f>
        <v>0</v>
      </c>
      <c r="BO116" s="24">
        <f>+AP116*Silver!$D263</f>
        <v>0</v>
      </c>
      <c r="BP116" s="24">
        <f>+AQ116/100*Silver!$D263</f>
        <v>0</v>
      </c>
      <c r="BQ116" s="24">
        <f>+AR116/100*Silver!$D263</f>
        <v>0</v>
      </c>
      <c r="BR116" s="24">
        <f>+AS116/100*Silver!$D263</f>
        <v>0</v>
      </c>
      <c r="BS116" s="24">
        <f>+AT116/100*Silver!$D263</f>
        <v>0</v>
      </c>
      <c r="BT116" s="24">
        <f>+AU116/100*Silver!$D263</f>
        <v>0</v>
      </c>
      <c r="BU116" s="24">
        <f>+AV116/100*Silver!$D263</f>
        <v>0</v>
      </c>
      <c r="BV116" s="24">
        <f>+AW116*Silver!$D263</f>
        <v>0</v>
      </c>
      <c r="BW116" s="24">
        <f>+AX116*Silver!$D263</f>
        <v>0</v>
      </c>
    </row>
    <row r="117" spans="1:75" ht="15">
      <c r="A117" s="12">
        <v>1898</v>
      </c>
      <c r="B117" s="12">
        <v>54</v>
      </c>
      <c r="D117" s="12">
        <v>5.9</v>
      </c>
      <c r="E117" s="12">
        <v>18</v>
      </c>
      <c r="F117" s="12">
        <v>19</v>
      </c>
      <c r="H117" s="12">
        <v>9</v>
      </c>
      <c r="I117" s="12">
        <v>10</v>
      </c>
      <c r="K117" s="12">
        <v>7</v>
      </c>
      <c r="L117" s="12">
        <v>6</v>
      </c>
      <c r="M117" s="12">
        <v>14</v>
      </c>
      <c r="N117" s="12">
        <v>8.04</v>
      </c>
      <c r="O117" s="12">
        <v>6</v>
      </c>
      <c r="P117" s="12">
        <v>0.64</v>
      </c>
      <c r="Q117" s="12">
        <v>0.69</v>
      </c>
      <c r="R117" s="12">
        <v>33</v>
      </c>
      <c r="S117" s="12">
        <v>60</v>
      </c>
      <c r="T117" s="24">
        <v>4.8</v>
      </c>
      <c r="V117" s="12">
        <v>17</v>
      </c>
      <c r="X117" s="12">
        <v>4.9</v>
      </c>
      <c r="Y117" s="24"/>
      <c r="AA117" s="24">
        <f>+B117/Notes!C$26</f>
        <v>1.9849651388659557</v>
      </c>
      <c r="AB117" s="24">
        <f>+C117/Notes!$C$13</f>
        <v>0</v>
      </c>
      <c r="AC117" s="24">
        <f>+D117/Notes!$C$11</f>
        <v>12.823299282764618</v>
      </c>
      <c r="AD117" s="24">
        <f>+E117/Notes!$C$11</f>
        <v>39.12193001521408</v>
      </c>
      <c r="AE117" s="24">
        <f>+F117/Notes!$C$11</f>
        <v>41.29537057161487</v>
      </c>
      <c r="AF117" s="24">
        <f>+G117/Notes!$C$11</f>
        <v>0</v>
      </c>
      <c r="AG117" s="24">
        <f>+H117/Notes!$C$11</f>
        <v>19.56096500760704</v>
      </c>
      <c r="AH117" s="24">
        <f>+I117/Notes!$C$11</f>
        <v>21.734405564007822</v>
      </c>
      <c r="AI117" s="24">
        <f>+J117/Notes!C$27</f>
        <v>0</v>
      </c>
      <c r="AJ117" s="24">
        <f>+K117/Notes!$C$11</f>
        <v>15.214083894805476</v>
      </c>
      <c r="AK117" s="24">
        <f>+L117/Notes!$C$11</f>
        <v>13.040643338404694</v>
      </c>
      <c r="AL117" s="24">
        <f t="shared" si="2"/>
        <v>14</v>
      </c>
      <c r="AM117" s="24">
        <f t="shared" si="3"/>
        <v>8.04</v>
      </c>
      <c r="AN117" s="24">
        <f>+O117/Notes!$C$11</f>
        <v>13.040643338404694</v>
      </c>
      <c r="AO117" s="24">
        <f>+P117/Notes!$C$22</f>
        <v>0.1690706398267026</v>
      </c>
      <c r="AP117" s="24">
        <f>+Q117/Notes!$C$21</f>
        <v>0.015211975572653717</v>
      </c>
      <c r="AQ117" s="24">
        <f>+R117/Notes!C$28</f>
        <v>1.0279499914166177</v>
      </c>
      <c r="AR117" s="24">
        <f>+S117/Notes!$C$13</f>
        <v>1.7026589857827976</v>
      </c>
      <c r="AS117" s="24">
        <f>+T117/Notes!$C$11</f>
        <v>10.432514670723755</v>
      </c>
      <c r="AT117" s="24">
        <f>+U117/Notes!C$29</f>
        <v>0</v>
      </c>
      <c r="AU117" s="24">
        <f>+V117/Notes!$C$11</f>
        <v>36.9484894588133</v>
      </c>
      <c r="AV117" s="24">
        <f>+W117/Notes!$C$11</f>
        <v>0</v>
      </c>
      <c r="AW117" s="24">
        <f>+X117/100/Notes!$C$11</f>
        <v>0.10649858726363834</v>
      </c>
      <c r="AX117" s="24">
        <f>+Y117/Notes!$C$20</f>
        <v>0</v>
      </c>
      <c r="AZ117" s="24">
        <f>+AA117/100*Silver!$D264</f>
        <v>0</v>
      </c>
      <c r="BA117" s="24">
        <f>+AB117/100*Silver!$D264</f>
        <v>0</v>
      </c>
      <c r="BB117" s="24">
        <f>+AC117/100*Silver!$D264</f>
        <v>0</v>
      </c>
      <c r="BC117" s="24">
        <f>+AD117/100*Silver!$D264</f>
        <v>0</v>
      </c>
      <c r="BD117" s="24">
        <f>+AE117/100*Silver!$D264</f>
        <v>0</v>
      </c>
      <c r="BE117" s="24">
        <f>+AF117/100*Silver!$D264</f>
        <v>0</v>
      </c>
      <c r="BF117" s="24">
        <f>+AG117/100*Silver!$D264</f>
        <v>0</v>
      </c>
      <c r="BG117" s="24">
        <f>+AH117/100*Silver!$D264</f>
        <v>0</v>
      </c>
      <c r="BH117" s="24">
        <f>+AI117/100*Silver!$D264</f>
        <v>0</v>
      </c>
      <c r="BI117" s="24">
        <f>+AJ117/100*Silver!$D264</f>
        <v>0</v>
      </c>
      <c r="BJ117" s="24">
        <f>+AK117/100*Silver!$D264</f>
        <v>0</v>
      </c>
      <c r="BK117" s="24">
        <f>+AL117/100*Silver!$D264</f>
        <v>0</v>
      </c>
      <c r="BL117" s="24">
        <f>+AM117*Silver!$D264</f>
        <v>0</v>
      </c>
      <c r="BM117" s="24">
        <f>+AN117/100*Silver!$D264</f>
        <v>0</v>
      </c>
      <c r="BN117" s="24">
        <f>+AO117*Silver!$D264</f>
        <v>0</v>
      </c>
      <c r="BO117" s="24">
        <f>+AP117*Silver!$D264</f>
        <v>0</v>
      </c>
      <c r="BP117" s="24">
        <f>+AQ117/100*Silver!$D264</f>
        <v>0</v>
      </c>
      <c r="BQ117" s="24">
        <f>+AR117/100*Silver!$D264</f>
        <v>0</v>
      </c>
      <c r="BR117" s="24">
        <f>+AS117/100*Silver!$D264</f>
        <v>0</v>
      </c>
      <c r="BS117" s="24">
        <f>+AT117/100*Silver!$D264</f>
        <v>0</v>
      </c>
      <c r="BT117" s="24">
        <f>+AU117/100*Silver!$D264</f>
        <v>0</v>
      </c>
      <c r="BU117" s="24">
        <f>+AV117/100*Silver!$D264</f>
        <v>0</v>
      </c>
      <c r="BV117" s="24">
        <f>+AW117*Silver!$D264</f>
        <v>0</v>
      </c>
      <c r="BW117" s="24">
        <f>+AX117*Silver!$D264</f>
        <v>0</v>
      </c>
    </row>
    <row r="118" spans="1:75" ht="15">
      <c r="A118" s="12">
        <v>1899</v>
      </c>
      <c r="B118" s="12">
        <v>68</v>
      </c>
      <c r="D118" s="12">
        <v>5.5</v>
      </c>
      <c r="E118" s="12">
        <v>19</v>
      </c>
      <c r="F118" s="12">
        <v>20</v>
      </c>
      <c r="H118" s="12">
        <v>11</v>
      </c>
      <c r="I118" s="12">
        <v>11</v>
      </c>
      <c r="K118" s="12">
        <v>7</v>
      </c>
      <c r="L118" s="12">
        <v>7</v>
      </c>
      <c r="M118" s="12">
        <v>16</v>
      </c>
      <c r="N118" s="12">
        <v>7.72</v>
      </c>
      <c r="O118" s="12">
        <v>9</v>
      </c>
      <c r="P118" s="12">
        <v>0.71</v>
      </c>
      <c r="Q118" s="12">
        <v>0.92</v>
      </c>
      <c r="R118" s="12">
        <v>32</v>
      </c>
      <c r="S118" s="12">
        <v>44</v>
      </c>
      <c r="T118" s="24">
        <v>4.8</v>
      </c>
      <c r="V118" s="12">
        <v>18</v>
      </c>
      <c r="X118" s="12">
        <v>5.1</v>
      </c>
      <c r="Y118" s="24"/>
      <c r="AA118" s="24">
        <f>+B118/Notes!C$26</f>
        <v>2.4995857304237963</v>
      </c>
      <c r="AB118" s="24">
        <f>+C118/Notes!$C$13</f>
        <v>0</v>
      </c>
      <c r="AC118" s="24">
        <f>+D118/Notes!$C$11</f>
        <v>11.953923060204303</v>
      </c>
      <c r="AD118" s="24">
        <f>+E118/Notes!$C$11</f>
        <v>41.29537057161487</v>
      </c>
      <c r="AE118" s="24">
        <f>+F118/Notes!$C$11</f>
        <v>43.468811128015645</v>
      </c>
      <c r="AF118" s="24">
        <f>+G118/Notes!$C$11</f>
        <v>0</v>
      </c>
      <c r="AG118" s="24">
        <f>+H118/Notes!$C$11</f>
        <v>23.907846120408607</v>
      </c>
      <c r="AH118" s="24">
        <f>+I118/Notes!$C$11</f>
        <v>23.907846120408607</v>
      </c>
      <c r="AI118" s="24">
        <f>+J118/Notes!C$27</f>
        <v>0</v>
      </c>
      <c r="AJ118" s="24">
        <f>+K118/Notes!$C$11</f>
        <v>15.214083894805476</v>
      </c>
      <c r="AK118" s="24">
        <f>+L118/Notes!$C$11</f>
        <v>15.214083894805476</v>
      </c>
      <c r="AL118" s="24">
        <f t="shared" si="2"/>
        <v>16</v>
      </c>
      <c r="AM118" s="24">
        <f t="shared" si="3"/>
        <v>7.72</v>
      </c>
      <c r="AN118" s="24">
        <f>+O118/Notes!$C$11</f>
        <v>19.56096500760704</v>
      </c>
      <c r="AO118" s="24">
        <f>+P118/Notes!$C$22</f>
        <v>0.18756274105774817</v>
      </c>
      <c r="AP118" s="24">
        <f>+Q118/Notes!$C$21</f>
        <v>0.020282634096871623</v>
      </c>
      <c r="AQ118" s="24">
        <f>+R118/Notes!C$28</f>
        <v>0.9967999916767202</v>
      </c>
      <c r="AR118" s="24">
        <f>+S118/Notes!$C$13</f>
        <v>1.2486165895740515</v>
      </c>
      <c r="AS118" s="24">
        <f>+T118/Notes!$C$11</f>
        <v>10.432514670723755</v>
      </c>
      <c r="AT118" s="24">
        <f>+U118/Notes!C$29</f>
        <v>0</v>
      </c>
      <c r="AU118" s="24">
        <f>+V118/Notes!$C$11</f>
        <v>39.12193001521408</v>
      </c>
      <c r="AV118" s="24">
        <f>+W118/Notes!$C$11</f>
        <v>0</v>
      </c>
      <c r="AW118" s="24">
        <f>+X118/100/Notes!$C$11</f>
        <v>0.1108454683764399</v>
      </c>
      <c r="AX118" s="24">
        <f>+Y118/Notes!$C$20</f>
        <v>0</v>
      </c>
      <c r="AZ118" s="24">
        <f>+AA118/100*Silver!$D265</f>
        <v>0</v>
      </c>
      <c r="BA118" s="24">
        <f>+AB118/100*Silver!$D265</f>
        <v>0</v>
      </c>
      <c r="BB118" s="24">
        <f>+AC118/100*Silver!$D265</f>
        <v>0</v>
      </c>
      <c r="BC118" s="24">
        <f>+AD118/100*Silver!$D265</f>
        <v>0</v>
      </c>
      <c r="BD118" s="24">
        <f>+AE118/100*Silver!$D265</f>
        <v>0</v>
      </c>
      <c r="BE118" s="24">
        <f>+AF118/100*Silver!$D265</f>
        <v>0</v>
      </c>
      <c r="BF118" s="24">
        <f>+AG118/100*Silver!$D265</f>
        <v>0</v>
      </c>
      <c r="BG118" s="24">
        <f>+AH118/100*Silver!$D265</f>
        <v>0</v>
      </c>
      <c r="BH118" s="24">
        <f>+AI118/100*Silver!$D265</f>
        <v>0</v>
      </c>
      <c r="BI118" s="24">
        <f>+AJ118/100*Silver!$D265</f>
        <v>0</v>
      </c>
      <c r="BJ118" s="24">
        <f>+AK118/100*Silver!$D265</f>
        <v>0</v>
      </c>
      <c r="BK118" s="24">
        <f>+AL118/100*Silver!$D265</f>
        <v>0</v>
      </c>
      <c r="BL118" s="24">
        <f>+AM118*Silver!$D265</f>
        <v>0</v>
      </c>
      <c r="BM118" s="24">
        <f>+AN118/100*Silver!$D265</f>
        <v>0</v>
      </c>
      <c r="BN118" s="24">
        <f>+AO118*Silver!$D265</f>
        <v>0</v>
      </c>
      <c r="BO118" s="24">
        <f>+AP118*Silver!$D265</f>
        <v>0</v>
      </c>
      <c r="BP118" s="24">
        <f>+AQ118/100*Silver!$D265</f>
        <v>0</v>
      </c>
      <c r="BQ118" s="24">
        <f>+AR118/100*Silver!$D265</f>
        <v>0</v>
      </c>
      <c r="BR118" s="24">
        <f>+AS118/100*Silver!$D265</f>
        <v>0</v>
      </c>
      <c r="BS118" s="24">
        <f>+AT118/100*Silver!$D265</f>
        <v>0</v>
      </c>
      <c r="BT118" s="24">
        <f>+AU118/100*Silver!$D265</f>
        <v>0</v>
      </c>
      <c r="BU118" s="24">
        <f>+AV118/100*Silver!$D265</f>
        <v>0</v>
      </c>
      <c r="BV118" s="24">
        <f>+AW118*Silver!$D265</f>
        <v>0</v>
      </c>
      <c r="BW118" s="24">
        <f>+AX118*Silver!$D265</f>
        <v>0</v>
      </c>
    </row>
    <row r="119" spans="1:75" ht="15">
      <c r="A119" s="12">
        <v>1900</v>
      </c>
      <c r="B119" s="12">
        <v>34</v>
      </c>
      <c r="D119" s="12">
        <v>4.9</v>
      </c>
      <c r="E119" s="12">
        <v>21</v>
      </c>
      <c r="F119" s="12">
        <v>22</v>
      </c>
      <c r="H119" s="12">
        <v>11</v>
      </c>
      <c r="I119" s="12">
        <v>8</v>
      </c>
      <c r="K119" s="12">
        <v>6</v>
      </c>
      <c r="L119" s="12">
        <v>8</v>
      </c>
      <c r="M119" s="12">
        <v>16</v>
      </c>
      <c r="N119" s="12">
        <v>10.76</v>
      </c>
      <c r="O119" s="12">
        <v>10</v>
      </c>
      <c r="P119" s="12">
        <v>0.86</v>
      </c>
      <c r="Q119" s="12">
        <v>0.91</v>
      </c>
      <c r="R119" s="12">
        <v>33</v>
      </c>
      <c r="S119" s="12">
        <v>45</v>
      </c>
      <c r="T119" s="24">
        <v>5.5</v>
      </c>
      <c r="V119" s="12">
        <v>16</v>
      </c>
      <c r="X119" s="12">
        <v>4.9</v>
      </c>
      <c r="Y119" s="24"/>
      <c r="AA119" s="24">
        <f>+B119/Notes!C$26</f>
        <v>1.2497928652118981</v>
      </c>
      <c r="AB119" s="24">
        <f>+C119/Notes!$C$13</f>
        <v>0</v>
      </c>
      <c r="AC119" s="24">
        <f>+D119/Notes!$C$11</f>
        <v>10.649858726363835</v>
      </c>
      <c r="AD119" s="24">
        <f>+E119/Notes!$C$11</f>
        <v>45.64225168441643</v>
      </c>
      <c r="AE119" s="24">
        <f>+F119/Notes!$C$11</f>
        <v>47.815692240817214</v>
      </c>
      <c r="AF119" s="24">
        <f>+G119/Notes!$C$11</f>
        <v>0</v>
      </c>
      <c r="AG119" s="24">
        <f>+H119/Notes!$C$11</f>
        <v>23.907846120408607</v>
      </c>
      <c r="AH119" s="24">
        <f>+I119/Notes!$C$11</f>
        <v>17.38752445120626</v>
      </c>
      <c r="AI119" s="24">
        <f>+J119/Notes!C$27</f>
        <v>0</v>
      </c>
      <c r="AJ119" s="24">
        <f>+K119/Notes!$C$11</f>
        <v>13.040643338404694</v>
      </c>
      <c r="AK119" s="24">
        <f>+L119/Notes!$C$11</f>
        <v>17.38752445120626</v>
      </c>
      <c r="AL119" s="24">
        <f t="shared" si="2"/>
        <v>16</v>
      </c>
      <c r="AM119" s="24">
        <f t="shared" si="3"/>
        <v>10.76</v>
      </c>
      <c r="AN119" s="24">
        <f>+O119/Notes!$C$11</f>
        <v>21.734405564007822</v>
      </c>
      <c r="AO119" s="24">
        <f>+P119/Notes!$C$22</f>
        <v>0.2271886722671316</v>
      </c>
      <c r="AP119" s="24">
        <f>+Q119/Notes!$C$21</f>
        <v>0.020062170682775195</v>
      </c>
      <c r="AQ119" s="24">
        <f>+R119/Notes!C$28</f>
        <v>1.0279499914166177</v>
      </c>
      <c r="AR119" s="24">
        <f>+S119/Notes!$C$13</f>
        <v>1.276994239337098</v>
      </c>
      <c r="AS119" s="24">
        <f>+T119/Notes!$C$11</f>
        <v>11.953923060204303</v>
      </c>
      <c r="AT119" s="24">
        <f>+U119/Notes!C$29</f>
        <v>0</v>
      </c>
      <c r="AU119" s="24">
        <f>+V119/Notes!$C$11</f>
        <v>34.77504890241252</v>
      </c>
      <c r="AV119" s="24">
        <f>+W119/Notes!$C$11</f>
        <v>0</v>
      </c>
      <c r="AW119" s="24">
        <f>+X119/100/Notes!$C$11</f>
        <v>0.10649858726363834</v>
      </c>
      <c r="AX119" s="24">
        <f>+Y119/Notes!$C$20</f>
        <v>0</v>
      </c>
      <c r="AZ119" s="24">
        <f>+AA119/100*Silver!$D266</f>
        <v>0</v>
      </c>
      <c r="BA119" s="24">
        <f>+AB119/100*Silver!$D266</f>
        <v>0</v>
      </c>
      <c r="BB119" s="24">
        <f>+AC119/100*Silver!$D266</f>
        <v>0</v>
      </c>
      <c r="BC119" s="24">
        <f>+AD119/100*Silver!$D266</f>
        <v>0</v>
      </c>
      <c r="BD119" s="24">
        <f>+AE119/100*Silver!$D266</f>
        <v>0</v>
      </c>
      <c r="BE119" s="24">
        <f>+AF119/100*Silver!$D266</f>
        <v>0</v>
      </c>
      <c r="BF119" s="24">
        <f>+AG119/100*Silver!$D266</f>
        <v>0</v>
      </c>
      <c r="BG119" s="24">
        <f>+AH119/100*Silver!$D266</f>
        <v>0</v>
      </c>
      <c r="BH119" s="24">
        <f>+AI119/100*Silver!$D266</f>
        <v>0</v>
      </c>
      <c r="BI119" s="24">
        <f>+AJ119/100*Silver!$D266</f>
        <v>0</v>
      </c>
      <c r="BJ119" s="24">
        <f>+AK119/100*Silver!$D266</f>
        <v>0</v>
      </c>
      <c r="BK119" s="24">
        <f>+AL119/100*Silver!$D266</f>
        <v>0</v>
      </c>
      <c r="BL119" s="24">
        <f>+AM119*Silver!$D266</f>
        <v>0</v>
      </c>
      <c r="BM119" s="24">
        <f>+AN119/100*Silver!$D266</f>
        <v>0</v>
      </c>
      <c r="BN119" s="24">
        <f>+AO119*Silver!$D266</f>
        <v>0</v>
      </c>
      <c r="BO119" s="24">
        <f>+AP119*Silver!$D266</f>
        <v>0</v>
      </c>
      <c r="BP119" s="24">
        <f>+AQ119/100*Silver!$D266</f>
        <v>0</v>
      </c>
      <c r="BQ119" s="24">
        <f>+AR119/100*Silver!$D266</f>
        <v>0</v>
      </c>
      <c r="BR119" s="24">
        <f>+AS119/100*Silver!$D266</f>
        <v>0</v>
      </c>
      <c r="BS119" s="24">
        <f>+AT119/100*Silver!$D266</f>
        <v>0</v>
      </c>
      <c r="BT119" s="24">
        <f>+AU119/100*Silver!$D266</f>
        <v>0</v>
      </c>
      <c r="BU119" s="24">
        <f>+AV119/100*Silver!$D266</f>
        <v>0</v>
      </c>
      <c r="BV119" s="24">
        <f>+AW119*Silver!$D266</f>
        <v>0</v>
      </c>
      <c r="BW119" s="24">
        <f>+AX119*Silver!$D266</f>
        <v>0</v>
      </c>
    </row>
    <row r="120" spans="1:75" ht="15">
      <c r="A120" s="12">
        <v>1901</v>
      </c>
      <c r="B120" s="12">
        <v>80</v>
      </c>
      <c r="D120" s="12">
        <v>5.3</v>
      </c>
      <c r="E120" s="12">
        <v>21</v>
      </c>
      <c r="F120" s="12">
        <v>21</v>
      </c>
      <c r="H120" s="12">
        <v>10</v>
      </c>
      <c r="I120" s="12">
        <v>12</v>
      </c>
      <c r="K120" s="12">
        <v>6</v>
      </c>
      <c r="M120" s="12">
        <v>16</v>
      </c>
      <c r="N120" s="12">
        <v>11.8</v>
      </c>
      <c r="O120" s="12">
        <v>9</v>
      </c>
      <c r="P120" s="12">
        <v>0.84</v>
      </c>
      <c r="Q120" s="12">
        <v>0.87</v>
      </c>
      <c r="R120" s="12">
        <v>41</v>
      </c>
      <c r="S120" s="12">
        <v>51</v>
      </c>
      <c r="T120" s="24">
        <v>6.7</v>
      </c>
      <c r="V120" s="12">
        <v>17</v>
      </c>
      <c r="X120" s="12">
        <v>4.8</v>
      </c>
      <c r="Y120" s="24"/>
      <c r="AA120" s="24">
        <f>+B120/Notes!C$26</f>
        <v>2.9406890946162307</v>
      </c>
      <c r="AB120" s="24">
        <f>+C120/Notes!$C$13</f>
        <v>0</v>
      </c>
      <c r="AC120" s="24">
        <f>+D120/Notes!$C$11</f>
        <v>11.519234948924145</v>
      </c>
      <c r="AD120" s="24">
        <f>+E120/Notes!$C$11</f>
        <v>45.64225168441643</v>
      </c>
      <c r="AE120" s="24">
        <f>+F120/Notes!$C$11</f>
        <v>45.64225168441643</v>
      </c>
      <c r="AF120" s="24">
        <f>+G120/Notes!$C$11</f>
        <v>0</v>
      </c>
      <c r="AG120" s="24">
        <f>+H120/Notes!$C$11</f>
        <v>21.734405564007822</v>
      </c>
      <c r="AH120" s="24">
        <f>+I120/Notes!$C$11</f>
        <v>26.081286676809388</v>
      </c>
      <c r="AI120" s="24">
        <f>+J120/Notes!C$27</f>
        <v>0</v>
      </c>
      <c r="AJ120" s="24">
        <f>+K120/Notes!$C$11</f>
        <v>13.040643338404694</v>
      </c>
      <c r="AK120" s="24">
        <f>+L120/Notes!$C$11</f>
        <v>0</v>
      </c>
      <c r="AL120" s="24">
        <f t="shared" si="2"/>
        <v>16</v>
      </c>
      <c r="AM120" s="24">
        <f t="shared" si="3"/>
        <v>11.8</v>
      </c>
      <c r="AN120" s="24">
        <f>+O120/Notes!$C$11</f>
        <v>19.56096500760704</v>
      </c>
      <c r="AO120" s="24">
        <f>+P120/Notes!$C$22</f>
        <v>0.22190521477254715</v>
      </c>
      <c r="AP120" s="24">
        <f>+Q120/Notes!$C$21</f>
        <v>0.01918031702638947</v>
      </c>
      <c r="AQ120" s="24">
        <f>+R120/Notes!C$28</f>
        <v>1.2771499893357978</v>
      </c>
      <c r="AR120" s="24">
        <f>+S120/Notes!$C$13</f>
        <v>1.447260137915378</v>
      </c>
      <c r="AS120" s="24">
        <f>+T120/Notes!$C$11</f>
        <v>14.562051727885242</v>
      </c>
      <c r="AT120" s="24">
        <f>+U120/Notes!C$29</f>
        <v>0</v>
      </c>
      <c r="AU120" s="24">
        <f>+V120/Notes!$C$11</f>
        <v>36.9484894588133</v>
      </c>
      <c r="AV120" s="24">
        <f>+W120/Notes!$C$11</f>
        <v>0</v>
      </c>
      <c r="AW120" s="24">
        <f>+X120/100/Notes!$C$11</f>
        <v>0.10432514670723755</v>
      </c>
      <c r="AX120" s="24">
        <f>+Y120/Notes!$C$20</f>
        <v>0</v>
      </c>
      <c r="AZ120" s="24">
        <f>+AA120/100*Silver!$D267</f>
        <v>0</v>
      </c>
      <c r="BA120" s="24">
        <f>+AB120/100*Silver!$D267</f>
        <v>0</v>
      </c>
      <c r="BB120" s="24">
        <f>+AC120/100*Silver!$D267</f>
        <v>0</v>
      </c>
      <c r="BC120" s="24">
        <f>+AD120/100*Silver!$D267</f>
        <v>0</v>
      </c>
      <c r="BD120" s="24">
        <f>+AE120/100*Silver!$D267</f>
        <v>0</v>
      </c>
      <c r="BE120" s="24">
        <f>+AF120/100*Silver!$D267</f>
        <v>0</v>
      </c>
      <c r="BF120" s="24">
        <f>+AG120/100*Silver!$D267</f>
        <v>0</v>
      </c>
      <c r="BG120" s="24">
        <f>+AH120/100*Silver!$D267</f>
        <v>0</v>
      </c>
      <c r="BH120" s="24">
        <f>+AI120/100*Silver!$D267</f>
        <v>0</v>
      </c>
      <c r="BI120" s="24">
        <f>+AJ120/100*Silver!$D267</f>
        <v>0</v>
      </c>
      <c r="BJ120" s="24">
        <f>+AK120/100*Silver!$D267</f>
        <v>0</v>
      </c>
      <c r="BK120" s="24">
        <f>+AL120/100*Silver!$D267</f>
        <v>0</v>
      </c>
      <c r="BL120" s="24">
        <f>+AM120*Silver!$D267</f>
        <v>0</v>
      </c>
      <c r="BM120" s="24">
        <f>+AN120/100*Silver!$D267</f>
        <v>0</v>
      </c>
      <c r="BN120" s="24">
        <f>+AO120*Silver!$D267</f>
        <v>0</v>
      </c>
      <c r="BO120" s="24">
        <f>+AP120*Silver!$D267</f>
        <v>0</v>
      </c>
      <c r="BP120" s="24">
        <f>+AQ120/100*Silver!$D267</f>
        <v>0</v>
      </c>
      <c r="BQ120" s="24">
        <f>+AR120/100*Silver!$D267</f>
        <v>0</v>
      </c>
      <c r="BR120" s="24">
        <f>+AS120/100*Silver!$D267</f>
        <v>0</v>
      </c>
      <c r="BS120" s="24">
        <f>+AT120/100*Silver!$D267</f>
        <v>0</v>
      </c>
      <c r="BT120" s="24">
        <f>+AU120/100*Silver!$D267</f>
        <v>0</v>
      </c>
      <c r="BU120" s="24">
        <f>+AV120/100*Silver!$D267</f>
        <v>0</v>
      </c>
      <c r="BV120" s="24">
        <f>+AW120*Silver!$D267</f>
        <v>0</v>
      </c>
      <c r="BW120" s="24">
        <f>+AX120*Silver!$D267</f>
        <v>0</v>
      </c>
    </row>
    <row r="121" spans="1:75" ht="15">
      <c r="A121" s="12">
        <v>1902</v>
      </c>
      <c r="B121" s="12">
        <v>45</v>
      </c>
      <c r="D121" s="12">
        <v>5.8</v>
      </c>
      <c r="E121" s="12">
        <v>22</v>
      </c>
      <c r="F121" s="12">
        <v>24</v>
      </c>
      <c r="H121" s="12">
        <v>11</v>
      </c>
      <c r="I121" s="12">
        <v>11</v>
      </c>
      <c r="K121" s="12">
        <v>6</v>
      </c>
      <c r="M121" s="12">
        <v>19</v>
      </c>
      <c r="N121" s="12">
        <v>9.92</v>
      </c>
      <c r="O121" s="12">
        <v>8</v>
      </c>
      <c r="P121" s="12">
        <v>0.82</v>
      </c>
      <c r="Q121" s="12">
        <v>1.01</v>
      </c>
      <c r="R121" s="12">
        <v>48</v>
      </c>
      <c r="S121" s="12">
        <v>61</v>
      </c>
      <c r="T121" s="24">
        <v>7.3</v>
      </c>
      <c r="V121" s="12">
        <v>20</v>
      </c>
      <c r="X121" s="12">
        <v>5.2</v>
      </c>
      <c r="Y121" s="24"/>
      <c r="AA121" s="24">
        <f>+B121/Notes!C$26</f>
        <v>1.6541376157216299</v>
      </c>
      <c r="AB121" s="24">
        <f>+C121/Notes!$C$13</f>
        <v>0</v>
      </c>
      <c r="AC121" s="24">
        <f>+D121/Notes!$C$11</f>
        <v>12.605955227124538</v>
      </c>
      <c r="AD121" s="24">
        <f>+E121/Notes!$C$11</f>
        <v>47.815692240817214</v>
      </c>
      <c r="AE121" s="24">
        <f>+F121/Notes!$C$11</f>
        <v>52.162573353618775</v>
      </c>
      <c r="AF121" s="24">
        <f>+G121/Notes!$C$11</f>
        <v>0</v>
      </c>
      <c r="AG121" s="24">
        <f>+H121/Notes!$C$11</f>
        <v>23.907846120408607</v>
      </c>
      <c r="AH121" s="24">
        <f>+I121/Notes!$C$11</f>
        <v>23.907846120408607</v>
      </c>
      <c r="AI121" s="24">
        <f>+J121/Notes!C$27</f>
        <v>0</v>
      </c>
      <c r="AJ121" s="24">
        <f>+K121/Notes!$C$11</f>
        <v>13.040643338404694</v>
      </c>
      <c r="AK121" s="24">
        <f>+L121/Notes!$C$11</f>
        <v>0</v>
      </c>
      <c r="AL121" s="24">
        <f t="shared" si="2"/>
        <v>19</v>
      </c>
      <c r="AM121" s="24">
        <f t="shared" si="3"/>
        <v>9.92</v>
      </c>
      <c r="AN121" s="24">
        <f>+O121/Notes!$C$11</f>
        <v>17.38752445120626</v>
      </c>
      <c r="AO121" s="24">
        <f>+P121/Notes!$C$22</f>
        <v>0.21662175727796268</v>
      </c>
      <c r="AP121" s="24">
        <f>+Q121/Notes!$C$21</f>
        <v>0.0222668048237395</v>
      </c>
      <c r="AQ121" s="24">
        <f>+R121/Notes!C$28</f>
        <v>1.4951999875150803</v>
      </c>
      <c r="AR121" s="24">
        <f>+S121/Notes!$C$13</f>
        <v>1.7310366355458442</v>
      </c>
      <c r="AS121" s="24">
        <f>+T121/Notes!$C$11</f>
        <v>15.86611606172571</v>
      </c>
      <c r="AT121" s="24">
        <f>+U121/Notes!C$29</f>
        <v>0</v>
      </c>
      <c r="AU121" s="24">
        <f>+V121/Notes!$C$11</f>
        <v>43.468811128015645</v>
      </c>
      <c r="AV121" s="24">
        <f>+W121/Notes!$C$11</f>
        <v>0</v>
      </c>
      <c r="AW121" s="24">
        <f>+X121/100/Notes!$C$11</f>
        <v>0.1130189089328407</v>
      </c>
      <c r="AX121" s="24">
        <f>+Y121/Notes!$C$20</f>
        <v>0</v>
      </c>
      <c r="AZ121" s="24">
        <f>+AA121/100*Silver!$D268</f>
        <v>0</v>
      </c>
      <c r="BA121" s="24">
        <f>+AB121/100*Silver!$D268</f>
        <v>0</v>
      </c>
      <c r="BB121" s="24">
        <f>+AC121/100*Silver!$D268</f>
        <v>0</v>
      </c>
      <c r="BC121" s="24">
        <f>+AD121/100*Silver!$D268</f>
        <v>0</v>
      </c>
      <c r="BD121" s="24">
        <f>+AE121/100*Silver!$D268</f>
        <v>0</v>
      </c>
      <c r="BE121" s="24">
        <f>+AF121/100*Silver!$D268</f>
        <v>0</v>
      </c>
      <c r="BF121" s="24">
        <f>+AG121/100*Silver!$D268</f>
        <v>0</v>
      </c>
      <c r="BG121" s="24">
        <f>+AH121/100*Silver!$D268</f>
        <v>0</v>
      </c>
      <c r="BH121" s="24">
        <f>+AI121/100*Silver!$D268</f>
        <v>0</v>
      </c>
      <c r="BI121" s="24">
        <f>+AJ121/100*Silver!$D268</f>
        <v>0</v>
      </c>
      <c r="BJ121" s="24">
        <f>+AK121/100*Silver!$D268</f>
        <v>0</v>
      </c>
      <c r="BK121" s="24">
        <f>+AL121/100*Silver!$D268</f>
        <v>0</v>
      </c>
      <c r="BL121" s="24">
        <f>+AM121*Silver!$D268</f>
        <v>0</v>
      </c>
      <c r="BM121" s="24">
        <f>+AN121/100*Silver!$D268</f>
        <v>0</v>
      </c>
      <c r="BN121" s="24">
        <f>+AO121*Silver!$D268</f>
        <v>0</v>
      </c>
      <c r="BO121" s="24">
        <f>+AP121*Silver!$D268</f>
        <v>0</v>
      </c>
      <c r="BP121" s="24">
        <f>+AQ121/100*Silver!$D268</f>
        <v>0</v>
      </c>
      <c r="BQ121" s="24">
        <f>+AR121/100*Silver!$D268</f>
        <v>0</v>
      </c>
      <c r="BR121" s="24">
        <f>+AS121/100*Silver!$D268</f>
        <v>0</v>
      </c>
      <c r="BS121" s="24">
        <f>+AT121/100*Silver!$D268</f>
        <v>0</v>
      </c>
      <c r="BT121" s="24">
        <f>+AU121/100*Silver!$D268</f>
        <v>0</v>
      </c>
      <c r="BU121" s="24">
        <f>+AV121/100*Silver!$D268</f>
        <v>0</v>
      </c>
      <c r="BV121" s="24">
        <f>+AW121*Silver!$D268</f>
        <v>0</v>
      </c>
      <c r="BW121" s="24">
        <f>+AX121*Silver!$D268</f>
        <v>0</v>
      </c>
    </row>
    <row r="122" spans="1:75" ht="15">
      <c r="A122" s="12">
        <v>1903</v>
      </c>
      <c r="B122" s="12">
        <v>52</v>
      </c>
      <c r="D122" s="12">
        <v>5.6</v>
      </c>
      <c r="E122" s="12">
        <v>23</v>
      </c>
      <c r="F122" s="12">
        <v>23</v>
      </c>
      <c r="H122" s="12">
        <v>12</v>
      </c>
      <c r="I122" s="12">
        <v>15</v>
      </c>
      <c r="K122" s="12">
        <v>6</v>
      </c>
      <c r="M122" s="12">
        <v>19</v>
      </c>
      <c r="N122" s="12">
        <v>11.21</v>
      </c>
      <c r="O122" s="12">
        <v>9</v>
      </c>
      <c r="P122" s="12">
        <v>0.93</v>
      </c>
      <c r="Q122" s="12">
        <v>0.99</v>
      </c>
      <c r="R122" s="12">
        <v>41</v>
      </c>
      <c r="S122" s="12">
        <v>62</v>
      </c>
      <c r="T122" s="24">
        <v>6.6</v>
      </c>
      <c r="V122" s="12">
        <v>23</v>
      </c>
      <c r="X122" s="12">
        <v>4.6</v>
      </c>
      <c r="Y122" s="24"/>
      <c r="AA122" s="24">
        <f>+B122/Notes!C$26</f>
        <v>1.91144791150055</v>
      </c>
      <c r="AB122" s="24">
        <f>+C122/Notes!$C$13</f>
        <v>0</v>
      </c>
      <c r="AC122" s="24">
        <f>+D122/Notes!$C$11</f>
        <v>12.171267115844381</v>
      </c>
      <c r="AD122" s="24">
        <f>+E122/Notes!$C$11</f>
        <v>49.989132797218</v>
      </c>
      <c r="AE122" s="24">
        <f>+F122/Notes!$C$11</f>
        <v>49.989132797218</v>
      </c>
      <c r="AF122" s="24">
        <f>+G122/Notes!$C$11</f>
        <v>0</v>
      </c>
      <c r="AG122" s="24">
        <f>+H122/Notes!$C$11</f>
        <v>26.081286676809388</v>
      </c>
      <c r="AH122" s="24">
        <f>+I122/Notes!$C$11</f>
        <v>32.60160834601174</v>
      </c>
      <c r="AI122" s="24">
        <f>+J122/Notes!C$27</f>
        <v>0</v>
      </c>
      <c r="AJ122" s="24">
        <f>+K122/Notes!$C$11</f>
        <v>13.040643338404694</v>
      </c>
      <c r="AK122" s="24">
        <f>+L122/Notes!$C$11</f>
        <v>0</v>
      </c>
      <c r="AL122" s="24">
        <f t="shared" si="2"/>
        <v>19</v>
      </c>
      <c r="AM122" s="24">
        <f t="shared" si="3"/>
        <v>11.21</v>
      </c>
      <c r="AN122" s="24">
        <f>+O122/Notes!$C$11</f>
        <v>19.56096500760704</v>
      </c>
      <c r="AO122" s="24">
        <f>+P122/Notes!$C$22</f>
        <v>0.2456807734981772</v>
      </c>
      <c r="AP122" s="24">
        <f>+Q122/Notes!$C$21</f>
        <v>0.02182587799554664</v>
      </c>
      <c r="AQ122" s="24">
        <f>+R122/Notes!C$28</f>
        <v>1.2771499893357978</v>
      </c>
      <c r="AR122" s="24">
        <f>+S122/Notes!$C$13</f>
        <v>1.7594142853088908</v>
      </c>
      <c r="AS122" s="24">
        <f>+T122/Notes!$C$11</f>
        <v>14.344707672245162</v>
      </c>
      <c r="AT122" s="24">
        <f>+U122/Notes!C$29</f>
        <v>0</v>
      </c>
      <c r="AU122" s="24">
        <f>+V122/Notes!$C$11</f>
        <v>49.989132797218</v>
      </c>
      <c r="AV122" s="24">
        <f>+W122/Notes!$C$11</f>
        <v>0</v>
      </c>
      <c r="AW122" s="24">
        <f>+X122/100/Notes!$C$11</f>
        <v>0.09997826559443598</v>
      </c>
      <c r="AX122" s="24">
        <f>+Y122/Notes!$C$20</f>
        <v>0</v>
      </c>
      <c r="AZ122" s="24">
        <f>+AA122/100*Silver!$D269</f>
        <v>0</v>
      </c>
      <c r="BA122" s="24">
        <f>+AB122/100*Silver!$D269</f>
        <v>0</v>
      </c>
      <c r="BB122" s="24">
        <f>+AC122/100*Silver!$D269</f>
        <v>0</v>
      </c>
      <c r="BC122" s="24">
        <f>+AD122/100*Silver!$D269</f>
        <v>0</v>
      </c>
      <c r="BD122" s="24">
        <f>+AE122/100*Silver!$D269</f>
        <v>0</v>
      </c>
      <c r="BE122" s="24">
        <f>+AF122/100*Silver!$D269</f>
        <v>0</v>
      </c>
      <c r="BF122" s="24">
        <f>+AG122/100*Silver!$D269</f>
        <v>0</v>
      </c>
      <c r="BG122" s="24">
        <f>+AH122/100*Silver!$D269</f>
        <v>0</v>
      </c>
      <c r="BH122" s="24">
        <f>+AI122/100*Silver!$D269</f>
        <v>0</v>
      </c>
      <c r="BI122" s="24">
        <f>+AJ122/100*Silver!$D269</f>
        <v>0</v>
      </c>
      <c r="BJ122" s="24">
        <f>+AK122/100*Silver!$D269</f>
        <v>0</v>
      </c>
      <c r="BK122" s="24">
        <f>+AL122/100*Silver!$D269</f>
        <v>0</v>
      </c>
      <c r="BL122" s="24">
        <f>+AM122*Silver!$D269</f>
        <v>0</v>
      </c>
      <c r="BM122" s="24">
        <f>+AN122/100*Silver!$D269</f>
        <v>0</v>
      </c>
      <c r="BN122" s="24">
        <f>+AO122*Silver!$D269</f>
        <v>0</v>
      </c>
      <c r="BO122" s="24">
        <f>+AP122*Silver!$D269</f>
        <v>0</v>
      </c>
      <c r="BP122" s="24">
        <f>+AQ122/100*Silver!$D269</f>
        <v>0</v>
      </c>
      <c r="BQ122" s="24">
        <f>+AR122/100*Silver!$D269</f>
        <v>0</v>
      </c>
      <c r="BR122" s="24">
        <f>+AS122/100*Silver!$D269</f>
        <v>0</v>
      </c>
      <c r="BS122" s="24">
        <f>+AT122/100*Silver!$D269</f>
        <v>0</v>
      </c>
      <c r="BT122" s="24">
        <f>+AU122/100*Silver!$D269</f>
        <v>0</v>
      </c>
      <c r="BU122" s="24">
        <f>+AV122/100*Silver!$D269</f>
        <v>0</v>
      </c>
      <c r="BV122" s="24">
        <f>+AW122*Silver!$D269</f>
        <v>0</v>
      </c>
      <c r="BW122" s="24">
        <f>+AX122*Silver!$D269</f>
        <v>0</v>
      </c>
    </row>
    <row r="123" spans="1:75" ht="15">
      <c r="A123" s="12">
        <v>1904</v>
      </c>
      <c r="B123" s="12">
        <v>34</v>
      </c>
      <c r="D123" s="12">
        <v>5.4</v>
      </c>
      <c r="E123" s="12">
        <v>22</v>
      </c>
      <c r="F123" s="12">
        <v>22</v>
      </c>
      <c r="H123" s="12">
        <v>10</v>
      </c>
      <c r="I123" s="12">
        <v>15</v>
      </c>
      <c r="K123" s="12">
        <v>6</v>
      </c>
      <c r="M123" s="12">
        <v>21</v>
      </c>
      <c r="N123" s="12">
        <v>11.47</v>
      </c>
      <c r="O123" s="12">
        <v>9</v>
      </c>
      <c r="P123" s="12">
        <v>0.82</v>
      </c>
      <c r="Q123" s="12">
        <v>0.8</v>
      </c>
      <c r="R123" s="12">
        <v>39</v>
      </c>
      <c r="S123" s="12">
        <v>57</v>
      </c>
      <c r="T123" s="24">
        <v>6.3</v>
      </c>
      <c r="V123" s="12">
        <v>24</v>
      </c>
      <c r="X123" s="12">
        <v>5.1</v>
      </c>
      <c r="Y123" s="24"/>
      <c r="AA123" s="24">
        <f>+B123/Notes!C$26</f>
        <v>1.2497928652118981</v>
      </c>
      <c r="AB123" s="24">
        <f>+C123/Notes!$C$13</f>
        <v>0</v>
      </c>
      <c r="AC123" s="24">
        <f>+D123/Notes!$C$11</f>
        <v>11.736579004564225</v>
      </c>
      <c r="AD123" s="24">
        <f>+E123/Notes!$C$11</f>
        <v>47.815692240817214</v>
      </c>
      <c r="AE123" s="24">
        <f>+F123/Notes!$C$11</f>
        <v>47.815692240817214</v>
      </c>
      <c r="AF123" s="24">
        <f>+G123/Notes!$C$11</f>
        <v>0</v>
      </c>
      <c r="AG123" s="24">
        <f>+H123/Notes!$C$11</f>
        <v>21.734405564007822</v>
      </c>
      <c r="AH123" s="24">
        <f>+I123/Notes!$C$11</f>
        <v>32.60160834601174</v>
      </c>
      <c r="AI123" s="24">
        <f>+J123/Notes!C$27</f>
        <v>0</v>
      </c>
      <c r="AJ123" s="24">
        <f>+K123/Notes!$C$11</f>
        <v>13.040643338404694</v>
      </c>
      <c r="AK123" s="24">
        <f>+L123/Notes!$C$11</f>
        <v>0</v>
      </c>
      <c r="AL123" s="24">
        <f t="shared" si="2"/>
        <v>21</v>
      </c>
      <c r="AM123" s="24">
        <f t="shared" si="3"/>
        <v>11.47</v>
      </c>
      <c r="AN123" s="24">
        <f>+O123/Notes!$C$11</f>
        <v>19.56096500760704</v>
      </c>
      <c r="AO123" s="24">
        <f>+P123/Notes!$C$22</f>
        <v>0.21662175727796268</v>
      </c>
      <c r="AP123" s="24">
        <f>+Q123/Notes!$C$21</f>
        <v>0.017637073127714457</v>
      </c>
      <c r="AQ123" s="24">
        <f>+R123/Notes!C$28</f>
        <v>1.2148499898560028</v>
      </c>
      <c r="AR123" s="24">
        <f>+S123/Notes!$C$13</f>
        <v>1.6175260364936577</v>
      </c>
      <c r="AS123" s="24">
        <f>+T123/Notes!$C$11</f>
        <v>13.692675505324928</v>
      </c>
      <c r="AT123" s="24">
        <f>+U123/Notes!C$29</f>
        <v>0</v>
      </c>
      <c r="AU123" s="24">
        <f>+V123/Notes!$C$11</f>
        <v>52.162573353618775</v>
      </c>
      <c r="AV123" s="24">
        <f>+W123/Notes!$C$11</f>
        <v>0</v>
      </c>
      <c r="AW123" s="24">
        <f>+X123/100/Notes!$C$11</f>
        <v>0.1108454683764399</v>
      </c>
      <c r="AX123" s="24">
        <f>+Y123/Notes!$C$20</f>
        <v>0</v>
      </c>
      <c r="AZ123" s="24">
        <f>+AA123/100*Silver!$D270</f>
        <v>0</v>
      </c>
      <c r="BA123" s="24">
        <f>+AB123/100*Silver!$D270</f>
        <v>0</v>
      </c>
      <c r="BB123" s="24">
        <f>+AC123/100*Silver!$D270</f>
        <v>0</v>
      </c>
      <c r="BC123" s="24">
        <f>+AD123/100*Silver!$D270</f>
        <v>0</v>
      </c>
      <c r="BD123" s="24">
        <f>+AE123/100*Silver!$D270</f>
        <v>0</v>
      </c>
      <c r="BE123" s="24">
        <f>+AF123/100*Silver!$D270</f>
        <v>0</v>
      </c>
      <c r="BF123" s="24">
        <f>+AG123/100*Silver!$D270</f>
        <v>0</v>
      </c>
      <c r="BG123" s="24">
        <f>+AH123/100*Silver!$D270</f>
        <v>0</v>
      </c>
      <c r="BH123" s="24">
        <f>+AI123/100*Silver!$D270</f>
        <v>0</v>
      </c>
      <c r="BI123" s="24">
        <f>+AJ123/100*Silver!$D270</f>
        <v>0</v>
      </c>
      <c r="BJ123" s="24">
        <f>+AK123/100*Silver!$D270</f>
        <v>0</v>
      </c>
      <c r="BK123" s="24">
        <f>+AL123/100*Silver!$D270</f>
        <v>0</v>
      </c>
      <c r="BL123" s="24">
        <f>+AM123*Silver!$D270</f>
        <v>0</v>
      </c>
      <c r="BM123" s="24">
        <f>+AN123/100*Silver!$D270</f>
        <v>0</v>
      </c>
      <c r="BN123" s="24">
        <f>+AO123*Silver!$D270</f>
        <v>0</v>
      </c>
      <c r="BO123" s="24">
        <f>+AP123*Silver!$D270</f>
        <v>0</v>
      </c>
      <c r="BP123" s="24">
        <f>+AQ123/100*Silver!$D270</f>
        <v>0</v>
      </c>
      <c r="BQ123" s="24">
        <f>+AR123/100*Silver!$D270</f>
        <v>0</v>
      </c>
      <c r="BR123" s="24">
        <f>+AS123/100*Silver!$D270</f>
        <v>0</v>
      </c>
      <c r="BS123" s="24">
        <f>+AT123/100*Silver!$D270</f>
        <v>0</v>
      </c>
      <c r="BT123" s="24">
        <f>+AU123/100*Silver!$D270</f>
        <v>0</v>
      </c>
      <c r="BU123" s="24">
        <f>+AV123/100*Silver!$D270</f>
        <v>0</v>
      </c>
      <c r="BV123" s="24">
        <f>+AW123*Silver!$D270</f>
        <v>0</v>
      </c>
      <c r="BW123" s="24">
        <f>+AX123*Silver!$D270</f>
        <v>0</v>
      </c>
    </row>
    <row r="124" spans="1:75" ht="15">
      <c r="A124" s="12">
        <v>1905</v>
      </c>
      <c r="B124" s="12">
        <v>72</v>
      </c>
      <c r="D124" s="12">
        <v>5.3</v>
      </c>
      <c r="E124" s="12">
        <v>23</v>
      </c>
      <c r="F124" s="12">
        <v>25</v>
      </c>
      <c r="H124" s="12">
        <v>12</v>
      </c>
      <c r="I124" s="12">
        <v>14</v>
      </c>
      <c r="K124" s="12">
        <v>8</v>
      </c>
      <c r="M124" s="12">
        <v>22</v>
      </c>
      <c r="N124" s="12">
        <v>10.24</v>
      </c>
      <c r="O124" s="12">
        <v>9</v>
      </c>
      <c r="P124" s="12">
        <v>0.79</v>
      </c>
      <c r="Q124" s="12">
        <v>1.05</v>
      </c>
      <c r="R124" s="12">
        <v>37</v>
      </c>
      <c r="S124" s="12">
        <v>43</v>
      </c>
      <c r="T124" s="24">
        <v>6.6</v>
      </c>
      <c r="V124" s="12">
        <v>25</v>
      </c>
      <c r="X124" s="12">
        <v>5.5</v>
      </c>
      <c r="Y124" s="24"/>
      <c r="AA124" s="24">
        <f>+B124/Notes!C$26</f>
        <v>2.6466201851546076</v>
      </c>
      <c r="AB124" s="24">
        <f>+C124/Notes!$C$13</f>
        <v>0</v>
      </c>
      <c r="AC124" s="24">
        <f>+D124/Notes!$C$11</f>
        <v>11.519234948924145</v>
      </c>
      <c r="AD124" s="24">
        <f>+E124/Notes!$C$11</f>
        <v>49.989132797218</v>
      </c>
      <c r="AE124" s="24">
        <f>+F124/Notes!$C$11</f>
        <v>54.33601391001956</v>
      </c>
      <c r="AF124" s="24">
        <f>+G124/Notes!$C$11</f>
        <v>0</v>
      </c>
      <c r="AG124" s="24">
        <f>+H124/Notes!$C$11</f>
        <v>26.081286676809388</v>
      </c>
      <c r="AH124" s="24">
        <f>+I124/Notes!$C$11</f>
        <v>30.428167789610953</v>
      </c>
      <c r="AI124" s="24">
        <f>+J124/Notes!C$27</f>
        <v>0</v>
      </c>
      <c r="AJ124" s="24">
        <f>+K124/Notes!$C$11</f>
        <v>17.38752445120626</v>
      </c>
      <c r="AK124" s="24">
        <f>+L124/Notes!$C$11</f>
        <v>0</v>
      </c>
      <c r="AL124" s="24">
        <f t="shared" si="2"/>
        <v>22</v>
      </c>
      <c r="AM124" s="24">
        <f t="shared" si="3"/>
        <v>10.24</v>
      </c>
      <c r="AN124" s="24">
        <f>+O124/Notes!$C$11</f>
        <v>19.56096500760704</v>
      </c>
      <c r="AO124" s="24">
        <f>+P124/Notes!$C$22</f>
        <v>0.20869657103608602</v>
      </c>
      <c r="AP124" s="24">
        <f>+Q124/Notes!$C$21</f>
        <v>0.023148658480125223</v>
      </c>
      <c r="AQ124" s="24">
        <f>+R124/Notes!C$28</f>
        <v>1.1525499903762078</v>
      </c>
      <c r="AR124" s="24">
        <f>+S124/Notes!$C$13</f>
        <v>1.220238939811005</v>
      </c>
      <c r="AS124" s="24">
        <f>+T124/Notes!$C$11</f>
        <v>14.344707672245162</v>
      </c>
      <c r="AT124" s="24">
        <f>+U124/Notes!C$29</f>
        <v>0</v>
      </c>
      <c r="AU124" s="24">
        <f>+V124/Notes!$C$11</f>
        <v>54.33601391001956</v>
      </c>
      <c r="AV124" s="24">
        <f>+W124/Notes!$C$11</f>
        <v>0</v>
      </c>
      <c r="AW124" s="24">
        <f>+X124/100/Notes!$C$11</f>
        <v>0.11953923060204304</v>
      </c>
      <c r="AX124" s="24">
        <f>+Y124/Notes!$C$20</f>
        <v>0</v>
      </c>
      <c r="AZ124" s="24">
        <f>+AA124/100*Silver!$D271</f>
        <v>0</v>
      </c>
      <c r="BA124" s="24">
        <f>+AB124/100*Silver!$D271</f>
        <v>0</v>
      </c>
      <c r="BB124" s="24">
        <f>+AC124/100*Silver!$D271</f>
        <v>0</v>
      </c>
      <c r="BC124" s="24">
        <f>+AD124/100*Silver!$D271</f>
        <v>0</v>
      </c>
      <c r="BD124" s="24">
        <f>+AE124/100*Silver!$D271</f>
        <v>0</v>
      </c>
      <c r="BE124" s="24">
        <f>+AF124/100*Silver!$D271</f>
        <v>0</v>
      </c>
      <c r="BF124" s="24">
        <f>+AG124/100*Silver!$D271</f>
        <v>0</v>
      </c>
      <c r="BG124" s="24">
        <f>+AH124/100*Silver!$D271</f>
        <v>0</v>
      </c>
      <c r="BH124" s="24">
        <f>+AI124/100*Silver!$D271</f>
        <v>0</v>
      </c>
      <c r="BI124" s="24">
        <f>+AJ124/100*Silver!$D271</f>
        <v>0</v>
      </c>
      <c r="BJ124" s="24">
        <f>+AK124/100*Silver!$D271</f>
        <v>0</v>
      </c>
      <c r="BK124" s="24">
        <f>+AL124/100*Silver!$D271</f>
        <v>0</v>
      </c>
      <c r="BL124" s="24">
        <f>+AM124*Silver!$D271</f>
        <v>0</v>
      </c>
      <c r="BM124" s="24">
        <f>+AN124/100*Silver!$D271</f>
        <v>0</v>
      </c>
      <c r="BN124" s="24">
        <f>+AO124*Silver!$D271</f>
        <v>0</v>
      </c>
      <c r="BO124" s="24">
        <f>+AP124*Silver!$D271</f>
        <v>0</v>
      </c>
      <c r="BP124" s="24">
        <f>+AQ124/100*Silver!$D271</f>
        <v>0</v>
      </c>
      <c r="BQ124" s="24">
        <f>+AR124/100*Silver!$D271</f>
        <v>0</v>
      </c>
      <c r="BR124" s="24">
        <f>+AS124/100*Silver!$D271</f>
        <v>0</v>
      </c>
      <c r="BS124" s="24">
        <f>+AT124/100*Silver!$D271</f>
        <v>0</v>
      </c>
      <c r="BT124" s="24">
        <f>+AU124/100*Silver!$D271</f>
        <v>0</v>
      </c>
      <c r="BU124" s="24">
        <f>+AV124/100*Silver!$D271</f>
        <v>0</v>
      </c>
      <c r="BV124" s="24">
        <f>+AW124*Silver!$D271</f>
        <v>0</v>
      </c>
      <c r="BW124" s="24">
        <f>+AX124*Silver!$D271</f>
        <v>0</v>
      </c>
    </row>
    <row r="125" spans="1:75" ht="15">
      <c r="A125" s="12">
        <v>1906</v>
      </c>
      <c r="B125" s="12">
        <v>64</v>
      </c>
      <c r="D125" s="12">
        <v>5.8</v>
      </c>
      <c r="E125" s="12">
        <v>24</v>
      </c>
      <c r="F125" s="12">
        <v>25</v>
      </c>
      <c r="I125" s="12">
        <v>15</v>
      </c>
      <c r="K125" s="12">
        <v>8</v>
      </c>
      <c r="M125" s="12">
        <v>21</v>
      </c>
      <c r="N125" s="12">
        <v>9.66</v>
      </c>
      <c r="O125" s="12">
        <v>11</v>
      </c>
      <c r="P125" s="12">
        <v>0.92</v>
      </c>
      <c r="Q125" s="12">
        <v>1.1</v>
      </c>
      <c r="R125" s="12">
        <v>39</v>
      </c>
      <c r="S125" s="12">
        <v>60</v>
      </c>
      <c r="T125" s="24">
        <v>7</v>
      </c>
      <c r="V125" s="12">
        <v>25</v>
      </c>
      <c r="X125" s="12">
        <v>5.2</v>
      </c>
      <c r="Y125" s="24"/>
      <c r="AA125" s="24">
        <f>+B125/Notes!C$26</f>
        <v>2.3525512756929845</v>
      </c>
      <c r="AB125" s="24">
        <f>+C125/Notes!$C$13</f>
        <v>0</v>
      </c>
      <c r="AC125" s="24">
        <f>+D125/Notes!$C$11</f>
        <v>12.605955227124538</v>
      </c>
      <c r="AD125" s="24">
        <f>+E125/Notes!$C$11</f>
        <v>52.162573353618775</v>
      </c>
      <c r="AE125" s="24">
        <f>+F125/Notes!$C$11</f>
        <v>54.33601391001956</v>
      </c>
      <c r="AF125" s="24">
        <f>+G125/Notes!$C$11</f>
        <v>0</v>
      </c>
      <c r="AG125" s="24">
        <f>+H125/Notes!$C$11</f>
        <v>0</v>
      </c>
      <c r="AH125" s="24">
        <f>+I125/Notes!$C$11</f>
        <v>32.60160834601174</v>
      </c>
      <c r="AI125" s="24">
        <f>+J125/Notes!C$27</f>
        <v>0</v>
      </c>
      <c r="AJ125" s="24">
        <f>+K125/Notes!$C$11</f>
        <v>17.38752445120626</v>
      </c>
      <c r="AK125" s="24">
        <f>+L125/Notes!$C$11</f>
        <v>0</v>
      </c>
      <c r="AL125" s="24">
        <f t="shared" si="2"/>
        <v>21</v>
      </c>
      <c r="AM125" s="24">
        <f t="shared" si="3"/>
        <v>9.66</v>
      </c>
      <c r="AN125" s="24">
        <f>+O125/Notes!$C$11</f>
        <v>23.907846120408607</v>
      </c>
      <c r="AO125" s="24">
        <f>+P125/Notes!$C$22</f>
        <v>0.24303904475088497</v>
      </c>
      <c r="AP125" s="24">
        <f>+Q125/Notes!$C$21</f>
        <v>0.024250975550607377</v>
      </c>
      <c r="AQ125" s="24">
        <f>+R125/Notes!C$28</f>
        <v>1.2148499898560028</v>
      </c>
      <c r="AR125" s="24">
        <f>+S125/Notes!$C$13</f>
        <v>1.7026589857827976</v>
      </c>
      <c r="AS125" s="24">
        <f>+T125/Notes!$C$11</f>
        <v>15.214083894805476</v>
      </c>
      <c r="AT125" s="24">
        <f>+U125/Notes!C$29</f>
        <v>0</v>
      </c>
      <c r="AU125" s="24">
        <f>+V125/Notes!$C$11</f>
        <v>54.33601391001956</v>
      </c>
      <c r="AV125" s="24">
        <f>+W125/Notes!$C$11</f>
        <v>0</v>
      </c>
      <c r="AW125" s="24">
        <f>+X125/100/Notes!$C$11</f>
        <v>0.1130189089328407</v>
      </c>
      <c r="AX125" s="24">
        <f>+Y125/Notes!$C$20</f>
        <v>0</v>
      </c>
      <c r="AZ125" s="24">
        <f>+AA125/100*Silver!$D272</f>
        <v>0</v>
      </c>
      <c r="BA125" s="24">
        <f>+AB125/100*Silver!$D272</f>
        <v>0</v>
      </c>
      <c r="BB125" s="24">
        <f>+AC125/100*Silver!$D272</f>
        <v>0</v>
      </c>
      <c r="BC125" s="24">
        <f>+AD125/100*Silver!$D272</f>
        <v>0</v>
      </c>
      <c r="BD125" s="24">
        <f>+AE125/100*Silver!$D272</f>
        <v>0</v>
      </c>
      <c r="BE125" s="24">
        <f>+AF125/100*Silver!$D272</f>
        <v>0</v>
      </c>
      <c r="BF125" s="24">
        <f>+AG125/100*Silver!$D272</f>
        <v>0</v>
      </c>
      <c r="BG125" s="24">
        <f>+AH125/100*Silver!$D272</f>
        <v>0</v>
      </c>
      <c r="BH125" s="24">
        <f>+AI125/100*Silver!$D272</f>
        <v>0</v>
      </c>
      <c r="BI125" s="24">
        <f>+AJ125/100*Silver!$D272</f>
        <v>0</v>
      </c>
      <c r="BJ125" s="24">
        <f>+AK125/100*Silver!$D272</f>
        <v>0</v>
      </c>
      <c r="BK125" s="24">
        <f>+AL125/100*Silver!$D272</f>
        <v>0</v>
      </c>
      <c r="BL125" s="24">
        <f>+AM125*Silver!$D272</f>
        <v>0</v>
      </c>
      <c r="BM125" s="24">
        <f>+AN125/100*Silver!$D272</f>
        <v>0</v>
      </c>
      <c r="BN125" s="24">
        <f>+AO125*Silver!$D272</f>
        <v>0</v>
      </c>
      <c r="BO125" s="24">
        <f>+AP125*Silver!$D272</f>
        <v>0</v>
      </c>
      <c r="BP125" s="24">
        <f>+AQ125/100*Silver!$D272</f>
        <v>0</v>
      </c>
      <c r="BQ125" s="24">
        <f>+AR125/100*Silver!$D272</f>
        <v>0</v>
      </c>
      <c r="BR125" s="24">
        <f>+AS125/100*Silver!$D272</f>
        <v>0</v>
      </c>
      <c r="BS125" s="24">
        <f>+AT125/100*Silver!$D272</f>
        <v>0</v>
      </c>
      <c r="BT125" s="24">
        <f>+AU125/100*Silver!$D272</f>
        <v>0</v>
      </c>
      <c r="BU125" s="24">
        <f>+AV125/100*Silver!$D272</f>
        <v>0</v>
      </c>
      <c r="BV125" s="24">
        <f>+AW125*Silver!$D272</f>
        <v>0</v>
      </c>
      <c r="BW125" s="24">
        <f>+AX125*Silver!$D272</f>
        <v>0</v>
      </c>
    </row>
    <row r="126" spans="1:75" ht="15">
      <c r="A126" s="12">
        <v>1907</v>
      </c>
      <c r="B126" s="12">
        <v>81</v>
      </c>
      <c r="D126" s="12">
        <v>5.9</v>
      </c>
      <c r="E126" s="12">
        <v>26</v>
      </c>
      <c r="F126" s="12">
        <v>29</v>
      </c>
      <c r="I126" s="12">
        <v>14</v>
      </c>
      <c r="K126" s="12">
        <v>9</v>
      </c>
      <c r="M126" s="12">
        <v>22</v>
      </c>
      <c r="N126" s="12">
        <v>9.04</v>
      </c>
      <c r="O126" s="12">
        <v>9</v>
      </c>
      <c r="P126" s="12">
        <v>0.92</v>
      </c>
      <c r="Q126" s="12">
        <v>1.25</v>
      </c>
      <c r="R126" s="12">
        <v>58</v>
      </c>
      <c r="S126" s="12">
        <v>59</v>
      </c>
      <c r="T126" s="24">
        <v>7.5</v>
      </c>
      <c r="V126" s="12">
        <v>24</v>
      </c>
      <c r="X126" s="12">
        <v>5.4</v>
      </c>
      <c r="Y126" s="24"/>
      <c r="AA126" s="24">
        <f>+B126/Notes!C$26</f>
        <v>2.977447708298934</v>
      </c>
      <c r="AB126" s="24">
        <f>+C126/Notes!$C$13</f>
        <v>0</v>
      </c>
      <c r="AC126" s="24">
        <f>+D126/Notes!$C$11</f>
        <v>12.823299282764618</v>
      </c>
      <c r="AD126" s="24">
        <f>+E126/Notes!$C$11</f>
        <v>56.509454466420344</v>
      </c>
      <c r="AE126" s="24">
        <f>+F126/Notes!$C$11</f>
        <v>63.02977613562269</v>
      </c>
      <c r="AF126" s="24">
        <f>+G126/Notes!$C$11</f>
        <v>0</v>
      </c>
      <c r="AG126" s="24">
        <f>+H126/Notes!$C$11</f>
        <v>0</v>
      </c>
      <c r="AH126" s="24">
        <f>+I126/Notes!$C$11</f>
        <v>30.428167789610953</v>
      </c>
      <c r="AI126" s="24">
        <f>+J126/Notes!C$27</f>
        <v>0</v>
      </c>
      <c r="AJ126" s="24">
        <f>+K126/Notes!$C$11</f>
        <v>19.56096500760704</v>
      </c>
      <c r="AK126" s="24">
        <f>+L126/Notes!$C$11</f>
        <v>0</v>
      </c>
      <c r="AL126" s="24">
        <f t="shared" si="2"/>
        <v>22</v>
      </c>
      <c r="AM126" s="24">
        <f t="shared" si="3"/>
        <v>9.04</v>
      </c>
      <c r="AN126" s="24">
        <f>+O126/Notes!$C$11</f>
        <v>19.56096500760704</v>
      </c>
      <c r="AO126" s="24">
        <f>+P126/Notes!$C$22</f>
        <v>0.24303904475088497</v>
      </c>
      <c r="AP126" s="24">
        <f>+Q126/Notes!$C$21</f>
        <v>0.027557926762053837</v>
      </c>
      <c r="AQ126" s="24">
        <f>+R126/Notes!C$28</f>
        <v>1.8066999849140553</v>
      </c>
      <c r="AR126" s="24">
        <f>+S126/Notes!$C$13</f>
        <v>1.674281336019751</v>
      </c>
      <c r="AS126" s="24">
        <f>+T126/Notes!$C$11</f>
        <v>16.30080417300587</v>
      </c>
      <c r="AT126" s="24">
        <f>+U126/Notes!C$29</f>
        <v>0</v>
      </c>
      <c r="AU126" s="24">
        <f>+V126/Notes!$C$11</f>
        <v>52.162573353618775</v>
      </c>
      <c r="AV126" s="24">
        <f>+W126/Notes!$C$11</f>
        <v>0</v>
      </c>
      <c r="AW126" s="24">
        <f>+X126/100/Notes!$C$11</f>
        <v>0.11736579004564227</v>
      </c>
      <c r="AX126" s="24">
        <f>+Y126/Notes!$C$20</f>
        <v>0</v>
      </c>
      <c r="AZ126" s="24">
        <f>+AA126/100*Silver!$D273</f>
        <v>0</v>
      </c>
      <c r="BA126" s="24">
        <f>+AB126/100*Silver!$D273</f>
        <v>0</v>
      </c>
      <c r="BB126" s="24">
        <f>+AC126/100*Silver!$D273</f>
        <v>0</v>
      </c>
      <c r="BC126" s="24">
        <f>+AD126/100*Silver!$D273</f>
        <v>0</v>
      </c>
      <c r="BD126" s="24">
        <f>+AE126/100*Silver!$D273</f>
        <v>0</v>
      </c>
      <c r="BE126" s="24">
        <f>+AF126/100*Silver!$D273</f>
        <v>0</v>
      </c>
      <c r="BF126" s="24">
        <f>+AG126/100*Silver!$D273</f>
        <v>0</v>
      </c>
      <c r="BG126" s="24">
        <f>+AH126/100*Silver!$D273</f>
        <v>0</v>
      </c>
      <c r="BH126" s="24">
        <f>+AI126/100*Silver!$D273</f>
        <v>0</v>
      </c>
      <c r="BI126" s="24">
        <f>+AJ126/100*Silver!$D273</f>
        <v>0</v>
      </c>
      <c r="BJ126" s="24">
        <f>+AK126/100*Silver!$D273</f>
        <v>0</v>
      </c>
      <c r="BK126" s="24">
        <f>+AL126/100*Silver!$D273</f>
        <v>0</v>
      </c>
      <c r="BL126" s="24">
        <f>+AM126*Silver!$D273</f>
        <v>0</v>
      </c>
      <c r="BM126" s="24">
        <f>+AN126/100*Silver!$D273</f>
        <v>0</v>
      </c>
      <c r="BN126" s="24">
        <f>+AO126*Silver!$D273</f>
        <v>0</v>
      </c>
      <c r="BO126" s="24">
        <f>+AP126*Silver!$D273</f>
        <v>0</v>
      </c>
      <c r="BP126" s="24">
        <f>+AQ126/100*Silver!$D273</f>
        <v>0</v>
      </c>
      <c r="BQ126" s="24">
        <f>+AR126/100*Silver!$D273</f>
        <v>0</v>
      </c>
      <c r="BR126" s="24">
        <f>+AS126/100*Silver!$D273</f>
        <v>0</v>
      </c>
      <c r="BS126" s="24">
        <f>+AT126/100*Silver!$D273</f>
        <v>0</v>
      </c>
      <c r="BT126" s="24">
        <f>+AU126/100*Silver!$D273</f>
        <v>0</v>
      </c>
      <c r="BU126" s="24">
        <f>+AV126/100*Silver!$D273</f>
        <v>0</v>
      </c>
      <c r="BV126" s="24">
        <f>+AW126*Silver!$D273</f>
        <v>0</v>
      </c>
      <c r="BW126" s="24">
        <f>+AX126*Silver!$D273</f>
        <v>0</v>
      </c>
    </row>
    <row r="127" spans="1:75" ht="15">
      <c r="A127" s="12">
        <v>1908</v>
      </c>
      <c r="B127" s="12">
        <v>46</v>
      </c>
      <c r="D127" s="12">
        <v>6.1</v>
      </c>
      <c r="E127" s="12">
        <v>28</v>
      </c>
      <c r="F127" s="12">
        <v>28</v>
      </c>
      <c r="I127" s="12">
        <v>15</v>
      </c>
      <c r="K127" s="12">
        <v>6</v>
      </c>
      <c r="M127" s="12">
        <v>23</v>
      </c>
      <c r="N127" s="12">
        <v>13.25</v>
      </c>
      <c r="O127" s="12">
        <v>12</v>
      </c>
      <c r="P127" s="12">
        <v>0.89</v>
      </c>
      <c r="Q127" s="12">
        <v>1.13</v>
      </c>
      <c r="R127" s="12">
        <v>63</v>
      </c>
      <c r="S127" s="12">
        <v>71</v>
      </c>
      <c r="T127" s="24">
        <v>6.9</v>
      </c>
      <c r="V127" s="12">
        <v>26</v>
      </c>
      <c r="X127" s="12">
        <v>5.5</v>
      </c>
      <c r="Y127" s="24"/>
      <c r="AA127" s="24">
        <f>+B127/Notes!C$26</f>
        <v>1.6908962294043328</v>
      </c>
      <c r="AB127" s="24">
        <f>+C127/Notes!$C$13</f>
        <v>0</v>
      </c>
      <c r="AC127" s="24">
        <f>+D127/Notes!$C$11</f>
        <v>13.257987394044772</v>
      </c>
      <c r="AD127" s="24">
        <f>+E127/Notes!$C$11</f>
        <v>60.856335579221906</v>
      </c>
      <c r="AE127" s="24">
        <f>+F127/Notes!$C$11</f>
        <v>60.856335579221906</v>
      </c>
      <c r="AF127" s="24">
        <f>+G127/Notes!$C$11</f>
        <v>0</v>
      </c>
      <c r="AG127" s="24">
        <f>+H127/Notes!$C$11</f>
        <v>0</v>
      </c>
      <c r="AH127" s="24">
        <f>+I127/Notes!$C$11</f>
        <v>32.60160834601174</v>
      </c>
      <c r="AI127" s="24">
        <f>+J127/Notes!C$27</f>
        <v>0</v>
      </c>
      <c r="AJ127" s="24">
        <f>+K127/Notes!$C$11</f>
        <v>13.040643338404694</v>
      </c>
      <c r="AK127" s="24">
        <f>+L127/Notes!$C$11</f>
        <v>0</v>
      </c>
      <c r="AL127" s="24">
        <f t="shared" si="2"/>
        <v>23</v>
      </c>
      <c r="AM127" s="24">
        <f t="shared" si="3"/>
        <v>13.25</v>
      </c>
      <c r="AN127" s="24">
        <f>+O127/Notes!$C$11</f>
        <v>26.081286676809388</v>
      </c>
      <c r="AO127" s="24">
        <f>+P127/Notes!$C$22</f>
        <v>0.2351138585090083</v>
      </c>
      <c r="AP127" s="24">
        <f>+Q127/Notes!$C$21</f>
        <v>0.024912365792896664</v>
      </c>
      <c r="AQ127" s="24">
        <f>+R127/Notes!C$28</f>
        <v>1.962449983613543</v>
      </c>
      <c r="AR127" s="24">
        <f>+S127/Notes!$C$13</f>
        <v>2.0148131331763106</v>
      </c>
      <c r="AS127" s="24">
        <f>+T127/Notes!$C$11</f>
        <v>14.9967398391654</v>
      </c>
      <c r="AT127" s="24">
        <f>+U127/Notes!C$29</f>
        <v>0</v>
      </c>
      <c r="AU127" s="24">
        <f>+V127/Notes!$C$11</f>
        <v>56.509454466420344</v>
      </c>
      <c r="AV127" s="24">
        <f>+W127/Notes!$C$11</f>
        <v>0</v>
      </c>
      <c r="AW127" s="24">
        <f>+X127/100/Notes!$C$11</f>
        <v>0.11953923060204304</v>
      </c>
      <c r="AX127" s="24">
        <f>+Y127/Notes!$C$20</f>
        <v>0</v>
      </c>
      <c r="AZ127" s="24">
        <f>+AA127/100*Silver!$D274</f>
        <v>0</v>
      </c>
      <c r="BA127" s="24">
        <f>+AB127/100*Silver!$D274</f>
        <v>0</v>
      </c>
      <c r="BB127" s="24">
        <f>+AC127/100*Silver!$D274</f>
        <v>0</v>
      </c>
      <c r="BC127" s="24">
        <f>+AD127/100*Silver!$D274</f>
        <v>0</v>
      </c>
      <c r="BD127" s="24">
        <f>+AE127/100*Silver!$D274</f>
        <v>0</v>
      </c>
      <c r="BE127" s="24">
        <f>+AF127/100*Silver!$D274</f>
        <v>0</v>
      </c>
      <c r="BF127" s="24">
        <f>+AG127/100*Silver!$D274</f>
        <v>0</v>
      </c>
      <c r="BG127" s="24">
        <f>+AH127/100*Silver!$D274</f>
        <v>0</v>
      </c>
      <c r="BH127" s="24">
        <f>+AI127/100*Silver!$D274</f>
        <v>0</v>
      </c>
      <c r="BI127" s="24">
        <f>+AJ127/100*Silver!$D274</f>
        <v>0</v>
      </c>
      <c r="BJ127" s="24">
        <f>+AK127/100*Silver!$D274</f>
        <v>0</v>
      </c>
      <c r="BK127" s="24">
        <f>+AL127/100*Silver!$D274</f>
        <v>0</v>
      </c>
      <c r="BL127" s="24">
        <f>+AM127*Silver!$D274</f>
        <v>0</v>
      </c>
      <c r="BM127" s="24">
        <f>+AN127/100*Silver!$D274</f>
        <v>0</v>
      </c>
      <c r="BN127" s="24">
        <f>+AO127*Silver!$D274</f>
        <v>0</v>
      </c>
      <c r="BO127" s="24">
        <f>+AP127*Silver!$D274</f>
        <v>0</v>
      </c>
      <c r="BP127" s="24">
        <f>+AQ127/100*Silver!$D274</f>
        <v>0</v>
      </c>
      <c r="BQ127" s="24">
        <f>+AR127/100*Silver!$D274</f>
        <v>0</v>
      </c>
      <c r="BR127" s="24">
        <f>+AS127/100*Silver!$D274</f>
        <v>0</v>
      </c>
      <c r="BS127" s="24">
        <f>+AT127/100*Silver!$D274</f>
        <v>0</v>
      </c>
      <c r="BT127" s="24">
        <f>+AU127/100*Silver!$D274</f>
        <v>0</v>
      </c>
      <c r="BU127" s="24">
        <f>+AV127/100*Silver!$D274</f>
        <v>0</v>
      </c>
      <c r="BV127" s="24">
        <f>+AW127*Silver!$D274</f>
        <v>0</v>
      </c>
      <c r="BW127" s="24">
        <f>+AX127*Silver!$D274</f>
        <v>0</v>
      </c>
    </row>
    <row r="128" spans="1:75" ht="15">
      <c r="A128" s="12">
        <v>1909</v>
      </c>
      <c r="B128" s="12">
        <v>78</v>
      </c>
      <c r="D128" s="12">
        <v>6</v>
      </c>
      <c r="E128" s="12">
        <v>30</v>
      </c>
      <c r="F128" s="12">
        <v>31</v>
      </c>
      <c r="I128" s="12">
        <v>17</v>
      </c>
      <c r="K128" s="12">
        <v>8</v>
      </c>
      <c r="M128" s="12">
        <v>25</v>
      </c>
      <c r="N128" s="12">
        <v>14.1</v>
      </c>
      <c r="O128" s="12">
        <v>13</v>
      </c>
      <c r="P128" s="12">
        <v>0.97</v>
      </c>
      <c r="Q128" s="12">
        <v>1.39</v>
      </c>
      <c r="R128" s="12">
        <v>58</v>
      </c>
      <c r="S128" s="12">
        <v>68</v>
      </c>
      <c r="T128" s="24">
        <v>8.1</v>
      </c>
      <c r="V128" s="12">
        <v>26</v>
      </c>
      <c r="X128" s="12">
        <v>6.1</v>
      </c>
      <c r="Y128" s="24"/>
      <c r="AA128" s="24">
        <f>+B128/Notes!C$26</f>
        <v>2.867171867250825</v>
      </c>
      <c r="AB128" s="24">
        <f>+C128/Notes!$C$13</f>
        <v>0</v>
      </c>
      <c r="AC128" s="24">
        <f>+D128/Notes!$C$11</f>
        <v>13.040643338404694</v>
      </c>
      <c r="AD128" s="24">
        <f>+E128/Notes!$C$11</f>
        <v>65.20321669202347</v>
      </c>
      <c r="AE128" s="24">
        <f>+F128/Notes!$C$11</f>
        <v>67.37665724842425</v>
      </c>
      <c r="AF128" s="24">
        <f>+G128/Notes!$C$11</f>
        <v>0</v>
      </c>
      <c r="AG128" s="24">
        <f>+H128/Notes!$C$11</f>
        <v>0</v>
      </c>
      <c r="AH128" s="24">
        <f>+I128/Notes!$C$11</f>
        <v>36.9484894588133</v>
      </c>
      <c r="AI128" s="24">
        <f>+J128/Notes!C$27</f>
        <v>0</v>
      </c>
      <c r="AJ128" s="24">
        <f>+K128/Notes!$C$11</f>
        <v>17.38752445120626</v>
      </c>
      <c r="AK128" s="24">
        <f>+L128/Notes!$C$11</f>
        <v>0</v>
      </c>
      <c r="AL128" s="24">
        <f t="shared" si="2"/>
        <v>25</v>
      </c>
      <c r="AM128" s="24">
        <f t="shared" si="3"/>
        <v>14.1</v>
      </c>
      <c r="AN128" s="24">
        <f>+O128/Notes!$C$11</f>
        <v>28.254727233210172</v>
      </c>
      <c r="AO128" s="24">
        <f>+P128/Notes!$C$22</f>
        <v>0.2562476884873461</v>
      </c>
      <c r="AP128" s="24">
        <f>+Q128/Notes!$C$21</f>
        <v>0.030644414559403865</v>
      </c>
      <c r="AQ128" s="24">
        <f>+R128/Notes!C$28</f>
        <v>1.8066999849140553</v>
      </c>
      <c r="AR128" s="24">
        <f>+S128/Notes!$C$13</f>
        <v>1.9296801838871707</v>
      </c>
      <c r="AS128" s="24">
        <f>+T128/Notes!$C$11</f>
        <v>17.604868506846337</v>
      </c>
      <c r="AT128" s="24">
        <f>+U128/Notes!C$29</f>
        <v>0</v>
      </c>
      <c r="AU128" s="24">
        <f>+V128/Notes!$C$11</f>
        <v>56.509454466420344</v>
      </c>
      <c r="AV128" s="24">
        <f>+W128/Notes!$C$11</f>
        <v>0</v>
      </c>
      <c r="AW128" s="24">
        <f>+X128/100/Notes!$C$11</f>
        <v>0.13257987394044773</v>
      </c>
      <c r="AX128" s="24">
        <f>+Y128/Notes!$C$20</f>
        <v>0</v>
      </c>
      <c r="AZ128" s="24">
        <f>+AA128/100*Silver!$D275</f>
        <v>0</v>
      </c>
      <c r="BA128" s="24">
        <f>+AB128/100*Silver!$D275</f>
        <v>0</v>
      </c>
      <c r="BB128" s="24">
        <f>+AC128/100*Silver!$D275</f>
        <v>0</v>
      </c>
      <c r="BC128" s="24">
        <f>+AD128/100*Silver!$D275</f>
        <v>0</v>
      </c>
      <c r="BD128" s="24">
        <f>+AE128/100*Silver!$D275</f>
        <v>0</v>
      </c>
      <c r="BE128" s="24">
        <f>+AF128/100*Silver!$D275</f>
        <v>0</v>
      </c>
      <c r="BF128" s="24">
        <f>+AG128/100*Silver!$D275</f>
        <v>0</v>
      </c>
      <c r="BG128" s="24">
        <f>+AH128/100*Silver!$D275</f>
        <v>0</v>
      </c>
      <c r="BH128" s="24">
        <f>+AI128/100*Silver!$D275</f>
        <v>0</v>
      </c>
      <c r="BI128" s="24">
        <f>+AJ128/100*Silver!$D275</f>
        <v>0</v>
      </c>
      <c r="BJ128" s="24">
        <f>+AK128/100*Silver!$D275</f>
        <v>0</v>
      </c>
      <c r="BK128" s="24">
        <f>+AL128/100*Silver!$D275</f>
        <v>0</v>
      </c>
      <c r="BL128" s="24">
        <f>+AM128*Silver!$D275</f>
        <v>0</v>
      </c>
      <c r="BM128" s="24">
        <f>+AN128/100*Silver!$D275</f>
        <v>0</v>
      </c>
      <c r="BN128" s="24">
        <f>+AO128*Silver!$D275</f>
        <v>0</v>
      </c>
      <c r="BO128" s="24">
        <f>+AP128*Silver!$D275</f>
        <v>0</v>
      </c>
      <c r="BP128" s="24">
        <f>+AQ128/100*Silver!$D275</f>
        <v>0</v>
      </c>
      <c r="BQ128" s="24">
        <f>+AR128/100*Silver!$D275</f>
        <v>0</v>
      </c>
      <c r="BR128" s="24">
        <f>+AS128/100*Silver!$D275</f>
        <v>0</v>
      </c>
      <c r="BS128" s="24">
        <f>+AT128/100*Silver!$D275</f>
        <v>0</v>
      </c>
      <c r="BT128" s="24">
        <f>+AU128/100*Silver!$D275</f>
        <v>0</v>
      </c>
      <c r="BU128" s="24">
        <f>+AV128/100*Silver!$D275</f>
        <v>0</v>
      </c>
      <c r="BV128" s="24">
        <f>+AW128*Silver!$D275</f>
        <v>0</v>
      </c>
      <c r="BW128" s="24">
        <f>+AX128*Silver!$D275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showZeros="0" workbookViewId="0" topLeftCell="A88">
      <selection activeCell="L104" sqref="L104:M104"/>
    </sheetView>
  </sheetViews>
  <sheetFormatPr defaultColWidth="11.421875" defaultRowHeight="12.75"/>
  <cols>
    <col min="1" max="1" width="13.00390625" style="12" customWidth="1"/>
    <col min="2" max="5" width="9.7109375" style="12" customWidth="1"/>
    <col min="6" max="6" width="5.421875" style="12" customWidth="1"/>
    <col min="7" max="9" width="9.7109375" style="12" customWidth="1"/>
    <col min="10" max="10" width="7.421875" style="12" customWidth="1"/>
    <col min="11" max="11" width="3.8515625" style="12" customWidth="1"/>
    <col min="12" max="12" width="13.140625" style="12" customWidth="1"/>
    <col min="13" max="13" width="14.140625" style="12" customWidth="1"/>
    <col min="14" max="16" width="9.7109375" style="12" customWidth="1"/>
    <col min="17" max="16384" width="8.8515625" style="12" customWidth="1"/>
  </cols>
  <sheetData>
    <row r="1" spans="1:12" ht="15.75">
      <c r="A1" s="8" t="s">
        <v>59</v>
      </c>
      <c r="B1" s="9"/>
      <c r="C1" s="4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3" t="s">
        <v>60</v>
      </c>
      <c r="B2" s="14"/>
      <c r="C2" s="15" t="s">
        <v>11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8" t="s">
        <v>40</v>
      </c>
      <c r="B3" s="9"/>
      <c r="C3" s="16" t="s">
        <v>13</v>
      </c>
      <c r="D3" s="11"/>
      <c r="E3" s="11"/>
      <c r="F3" s="11"/>
      <c r="G3" s="11"/>
      <c r="H3" s="11"/>
      <c r="I3" s="11"/>
      <c r="J3" s="11"/>
      <c r="K3" s="11"/>
      <c r="L3" s="11"/>
    </row>
    <row r="4" spans="1:12" ht="15">
      <c r="A4" s="13" t="s">
        <v>41</v>
      </c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5">
      <c r="A5" s="11"/>
      <c r="B5" s="30" t="s">
        <v>43</v>
      </c>
      <c r="C5" s="11"/>
      <c r="D5" s="11"/>
      <c r="E5" s="11"/>
      <c r="F5" s="11"/>
      <c r="G5" s="30" t="s">
        <v>44</v>
      </c>
      <c r="H5" s="11"/>
      <c r="I5" s="11"/>
      <c r="J5" s="11"/>
      <c r="K5" s="11"/>
      <c r="L5" s="35" t="s">
        <v>46</v>
      </c>
      <c r="M5" s="34"/>
    </row>
    <row r="6" spans="2:13" s="21" customFormat="1" ht="15">
      <c r="B6" s="21" t="s">
        <v>151</v>
      </c>
      <c r="C6" s="21" t="s">
        <v>158</v>
      </c>
      <c r="G6" s="21" t="s">
        <v>151</v>
      </c>
      <c r="H6" s="21" t="s">
        <v>158</v>
      </c>
      <c r="L6" s="21" t="s">
        <v>151</v>
      </c>
      <c r="M6" s="21" t="s">
        <v>158</v>
      </c>
    </row>
    <row r="7" spans="2:13" s="31" customFormat="1" ht="15">
      <c r="B7" s="31" t="s">
        <v>86</v>
      </c>
      <c r="C7" s="31" t="s">
        <v>153</v>
      </c>
      <c r="G7" s="31" t="s">
        <v>22</v>
      </c>
      <c r="H7" s="31" t="s">
        <v>153</v>
      </c>
      <c r="L7" s="31" t="s">
        <v>22</v>
      </c>
      <c r="M7" s="31" t="s">
        <v>153</v>
      </c>
    </row>
    <row r="8" spans="2:13" s="21" customFormat="1" ht="15">
      <c r="B8" s="21" t="s">
        <v>61</v>
      </c>
      <c r="C8" s="21" t="s">
        <v>62</v>
      </c>
      <c r="G8" s="21" t="s">
        <v>61</v>
      </c>
      <c r="H8" s="21" t="s">
        <v>62</v>
      </c>
      <c r="L8" s="21" t="s">
        <v>16</v>
      </c>
      <c r="M8" s="21" t="s">
        <v>16</v>
      </c>
    </row>
    <row r="9" spans="1:13" ht="15">
      <c r="A9" s="12">
        <v>1790</v>
      </c>
      <c r="B9" s="12">
        <v>12</v>
      </c>
      <c r="C9" s="24"/>
      <c r="G9" s="24">
        <f>+B9/Notes!C$11</f>
        <v>26.081286676809388</v>
      </c>
      <c r="H9" s="24"/>
      <c r="I9" s="24"/>
      <c r="J9" s="24"/>
      <c r="L9" s="24">
        <f>+G9*Silver!$D156/100</f>
        <v>6.260510096693366</v>
      </c>
      <c r="M9" s="24"/>
    </row>
    <row r="10" spans="1:13" ht="15">
      <c r="A10" s="12">
        <v>1791</v>
      </c>
      <c r="B10" s="12">
        <v>10</v>
      </c>
      <c r="C10" s="24">
        <v>0.57</v>
      </c>
      <c r="G10" s="24">
        <f>+B10/Notes!C$11</f>
        <v>21.734405564007822</v>
      </c>
      <c r="H10" s="24">
        <f>+C10/Notes!C$25</f>
        <v>0.15726046747743175</v>
      </c>
      <c r="I10" s="24"/>
      <c r="J10" s="24"/>
      <c r="L10" s="24">
        <f>+G10*Silver!$D157/100</f>
        <v>5.241461113587757</v>
      </c>
      <c r="M10" s="24">
        <f>+H10*Silver!$D157</f>
        <v>3.792487549567905</v>
      </c>
    </row>
    <row r="11" spans="1:13" ht="15">
      <c r="A11" s="12">
        <v>1792</v>
      </c>
      <c r="B11" s="12">
        <v>10</v>
      </c>
      <c r="C11" s="24">
        <v>0.5</v>
      </c>
      <c r="G11" s="24">
        <f>+B11/Notes!C$11</f>
        <v>21.734405564007822</v>
      </c>
      <c r="H11" s="24">
        <f>+C11/Notes!C$25</f>
        <v>0.13794777848897521</v>
      </c>
      <c r="I11" s="24"/>
      <c r="J11" s="24"/>
      <c r="L11" s="24">
        <f>+G11*Silver!$D158/100</f>
        <v>5.265830479931042</v>
      </c>
      <c r="M11" s="24">
        <f>+H11*Silver!$D158</f>
        <v>3.342210646004305</v>
      </c>
    </row>
    <row r="12" spans="1:13" ht="15">
      <c r="A12" s="12">
        <v>1793</v>
      </c>
      <c r="B12" s="12">
        <v>12</v>
      </c>
      <c r="C12" s="24">
        <v>0.51</v>
      </c>
      <c r="G12" s="24">
        <f>+B12/Notes!C$11</f>
        <v>26.081286676809388</v>
      </c>
      <c r="H12" s="24">
        <f>+C12/Notes!C$25</f>
        <v>0.14070673405875472</v>
      </c>
      <c r="I12" s="24"/>
      <c r="J12" s="24"/>
      <c r="L12" s="24">
        <f>+G12*Silver!$D159/100</f>
        <v>6.348239815529192</v>
      </c>
      <c r="M12" s="24">
        <f>+H12*Silver!$D159</f>
        <v>3.424831384024867</v>
      </c>
    </row>
    <row r="13" spans="1:13" ht="15">
      <c r="A13" s="12">
        <v>1794</v>
      </c>
      <c r="B13" s="12">
        <v>11</v>
      </c>
      <c r="C13" s="24">
        <v>0.67</v>
      </c>
      <c r="G13" s="24">
        <f>+B13/Notes!C$11</f>
        <v>23.907846120408607</v>
      </c>
      <c r="H13" s="24">
        <f>+C13/Notes!C$25</f>
        <v>0.1848500231752268</v>
      </c>
      <c r="I13" s="24"/>
      <c r="J13" s="24"/>
      <c r="L13" s="24">
        <f>+G13*Silver!$D160/100</f>
        <v>5.8460261338793735</v>
      </c>
      <c r="M13" s="24">
        <f>+H13*Silver!$D160</f>
        <v>4.520014311988196</v>
      </c>
    </row>
    <row r="14" spans="1:13" ht="15">
      <c r="A14" s="12">
        <v>1795</v>
      </c>
      <c r="B14" s="12">
        <v>11</v>
      </c>
      <c r="C14" s="24">
        <v>0.66</v>
      </c>
      <c r="G14" s="24">
        <f>+B14/Notes!C$11</f>
        <v>23.907846120408607</v>
      </c>
      <c r="H14" s="24">
        <f>+C14/Notes!C$25</f>
        <v>0.1820910676054473</v>
      </c>
      <c r="I14" s="24"/>
      <c r="J14" s="24"/>
      <c r="L14" s="24">
        <f>+G14*Silver!$D161/100</f>
        <v>5.872832436856987</v>
      </c>
      <c r="M14" s="24">
        <f>+H14*Silver!$D161</f>
        <v>4.472968091351061</v>
      </c>
    </row>
    <row r="15" spans="1:13" ht="15">
      <c r="A15" s="12">
        <v>1796</v>
      </c>
      <c r="B15" s="12">
        <v>14</v>
      </c>
      <c r="C15" s="24">
        <v>0.67</v>
      </c>
      <c r="G15" s="24">
        <f>+B15/Notes!C$11</f>
        <v>30.428167789610953</v>
      </c>
      <c r="H15" s="24">
        <f>+C15/Notes!C$25</f>
        <v>0.1848500231752268</v>
      </c>
      <c r="I15" s="24"/>
      <c r="J15" s="24"/>
      <c r="L15" s="24">
        <f>+G15*Silver!$D162/100</f>
        <v>7.508631123425855</v>
      </c>
      <c r="M15" s="24">
        <f>+H15*Silver!$D162</f>
        <v>4.561466358330623</v>
      </c>
    </row>
    <row r="16" spans="1:13" ht="15">
      <c r="A16" s="12">
        <v>1797</v>
      </c>
      <c r="B16" s="12">
        <v>13</v>
      </c>
      <c r="C16" s="24"/>
      <c r="G16" s="24">
        <f>+B16/Notes!C$11</f>
        <v>28.254727233210172</v>
      </c>
      <c r="H16" s="24"/>
      <c r="I16" s="24"/>
      <c r="J16" s="24"/>
      <c r="L16" s="24">
        <f>+G16*Silver!$D163/100</f>
        <v>7.003980505141708</v>
      </c>
      <c r="M16" s="24"/>
    </row>
    <row r="17" spans="1:13" ht="15">
      <c r="A17" s="12">
        <v>1798</v>
      </c>
      <c r="B17" s="12">
        <v>11</v>
      </c>
      <c r="C17" s="24">
        <v>0.75</v>
      </c>
      <c r="G17" s="24">
        <f>+B17/Notes!C$11</f>
        <v>23.907846120408607</v>
      </c>
      <c r="H17" s="24">
        <f>+C17/Notes!C$25</f>
        <v>0.20692166773346282</v>
      </c>
      <c r="I17" s="24"/>
      <c r="J17" s="24"/>
      <c r="L17" s="24">
        <f>+G17*Silver!$D164/100</f>
        <v>5.953251345789828</v>
      </c>
      <c r="M17" s="24">
        <f>+H17*Silver!$D164</f>
        <v>5.152520602245952</v>
      </c>
    </row>
    <row r="18" spans="1:13" ht="15">
      <c r="A18" s="12">
        <v>1799</v>
      </c>
      <c r="B18" s="12">
        <v>12</v>
      </c>
      <c r="C18" s="24">
        <v>1</v>
      </c>
      <c r="G18" s="24">
        <f>+B18/Notes!C$11</f>
        <v>26.081286676809388</v>
      </c>
      <c r="H18" s="24">
        <f>+C18/Notes!C$25</f>
        <v>0.27589555697795043</v>
      </c>
      <c r="I18" s="24"/>
      <c r="J18" s="24"/>
      <c r="L18" s="24">
        <f>+G18*Silver!$D165/100</f>
        <v>6.523699253200845</v>
      </c>
      <c r="M18" s="24">
        <f>+H18*Silver!$D165</f>
        <v>6.90096183260338</v>
      </c>
    </row>
    <row r="19" spans="1:13" ht="15">
      <c r="A19" s="12">
        <v>1800</v>
      </c>
      <c r="B19" s="12">
        <v>14</v>
      </c>
      <c r="C19" s="24">
        <v>1</v>
      </c>
      <c r="G19" s="24">
        <f>+B19/Notes!C$11</f>
        <v>30.428167789610953</v>
      </c>
      <c r="H19" s="24">
        <f>+C19/Notes!C$25</f>
        <v>0.27589555697795043</v>
      </c>
      <c r="I19" s="24"/>
      <c r="J19" s="24"/>
      <c r="L19" s="24">
        <f>+G19*Silver!$D166/100</f>
        <v>7.64510092287603</v>
      </c>
      <c r="M19" s="24">
        <f>+H19*Silver!$D166</f>
        <v>6.931897417726489</v>
      </c>
    </row>
    <row r="20" spans="1:13" ht="15">
      <c r="A20" s="12">
        <v>1801</v>
      </c>
      <c r="B20" s="12">
        <v>15</v>
      </c>
      <c r="C20" s="24">
        <v>1</v>
      </c>
      <c r="G20" s="24">
        <f>+B20/Notes!C$11</f>
        <v>32.60160834601174</v>
      </c>
      <c r="H20" s="24">
        <f>+C20/Notes!C$25</f>
        <v>0.27589555697795043</v>
      </c>
      <c r="I20" s="24"/>
      <c r="J20" s="24"/>
      <c r="L20" s="24">
        <f>+G20*Silver!$D167/100</f>
        <v>8.081246539284702</v>
      </c>
      <c r="M20" s="24">
        <f>+H20*Silver!$D167</f>
        <v>6.8388650994417555</v>
      </c>
    </row>
    <row r="21" spans="1:13" ht="15">
      <c r="A21" s="12">
        <v>1802</v>
      </c>
      <c r="B21" s="12">
        <v>12</v>
      </c>
      <c r="C21" s="24">
        <v>1</v>
      </c>
      <c r="G21" s="24">
        <f>+B21/Notes!C$11</f>
        <v>26.081286676809388</v>
      </c>
      <c r="H21" s="24">
        <f>+C21/Notes!C$25</f>
        <v>0.27589555697795043</v>
      </c>
      <c r="I21" s="24"/>
      <c r="J21" s="24"/>
      <c r="L21" s="24">
        <f>+G21*Silver!$D168/100</f>
        <v>6.379380192859966</v>
      </c>
      <c r="M21" s="24">
        <f>+H21*Silver!$D168</f>
        <v>6.748296866228523</v>
      </c>
    </row>
    <row r="22" spans="1:13" ht="15">
      <c r="A22" s="12">
        <v>1803</v>
      </c>
      <c r="B22" s="12">
        <v>12</v>
      </c>
      <c r="C22" s="24">
        <v>1</v>
      </c>
      <c r="G22" s="24">
        <f>+B22/Notes!C$11</f>
        <v>26.081286676809388</v>
      </c>
      <c r="H22" s="24">
        <f>+C22/Notes!C$25</f>
        <v>0.27589555697795043</v>
      </c>
      <c r="I22" s="24"/>
      <c r="J22" s="24"/>
      <c r="L22" s="24">
        <f>+G22*Silver!$D169/100</f>
        <v>6.435594174093239</v>
      </c>
      <c r="M22" s="24">
        <f>+H22*Silver!$D169</f>
        <v>6.807761676590399</v>
      </c>
    </row>
    <row r="23" spans="1:13" ht="15">
      <c r="A23" s="12">
        <v>1804</v>
      </c>
      <c r="B23" s="12">
        <v>19</v>
      </c>
      <c r="C23" s="24">
        <v>1</v>
      </c>
      <c r="G23" s="24">
        <f>+B23/Notes!C$11</f>
        <v>41.29537057161487</v>
      </c>
      <c r="H23" s="24">
        <f>+C23/Notes!C$25</f>
        <v>0.27589555697795043</v>
      </c>
      <c r="I23" s="24"/>
      <c r="J23" s="24"/>
      <c r="L23" s="24">
        <f>+G23*Silver!$D170/100</f>
        <v>10.18969077564763</v>
      </c>
      <c r="M23" s="24">
        <f>+H23*Silver!$D170</f>
        <v>6.807761676590399</v>
      </c>
    </row>
    <row r="24" spans="1:13" ht="15">
      <c r="A24" s="12">
        <v>1805</v>
      </c>
      <c r="B24" s="12">
        <v>15</v>
      </c>
      <c r="C24" s="24">
        <v>1</v>
      </c>
      <c r="G24" s="24">
        <f>+B24/Notes!C$11</f>
        <v>32.60160834601174</v>
      </c>
      <c r="H24" s="24">
        <f>+C24/Notes!C$25</f>
        <v>0.27589555697795043</v>
      </c>
      <c r="I24" s="24"/>
      <c r="J24" s="24"/>
      <c r="L24" s="24">
        <f>+G24*Silver!$D171/100</f>
        <v>8.26775500455011</v>
      </c>
      <c r="M24" s="24">
        <f>+H24*Silver!$D171</f>
        <v>6.996700431856567</v>
      </c>
    </row>
    <row r="25" spans="1:13" ht="15">
      <c r="A25" s="12">
        <v>1806</v>
      </c>
      <c r="B25" s="12">
        <v>14</v>
      </c>
      <c r="C25" s="24">
        <v>1</v>
      </c>
      <c r="G25" s="24">
        <f>+B25/Notes!C$11</f>
        <v>30.428167789610953</v>
      </c>
      <c r="H25" s="24">
        <f>+C25/Notes!C$25</f>
        <v>0.27589555697795043</v>
      </c>
      <c r="I25" s="24"/>
      <c r="J25" s="24"/>
      <c r="L25" s="24">
        <f>+G25*Silver!$D172/100</f>
        <v>7.577115229069618</v>
      </c>
      <c r="M25" s="24">
        <f>+H25*Silver!$D172</f>
        <v>6.870254038509761</v>
      </c>
    </row>
    <row r="26" spans="1:13" ht="15">
      <c r="A26" s="12">
        <v>1807</v>
      </c>
      <c r="B26" s="12">
        <v>15</v>
      </c>
      <c r="C26" s="24">
        <v>1</v>
      </c>
      <c r="G26" s="24">
        <f>+B26/Notes!C$11</f>
        <v>32.60160834601174</v>
      </c>
      <c r="H26" s="24">
        <f>+C26/Notes!C$25</f>
        <v>0.27589555697795043</v>
      </c>
      <c r="I26" s="24"/>
      <c r="J26" s="24"/>
      <c r="L26" s="24">
        <f>+G26*Silver!$D173/100</f>
        <v>8.04449271761655</v>
      </c>
      <c r="M26" s="24">
        <f>+H26*Silver!$D173</f>
        <v>6.807761676590399</v>
      </c>
    </row>
    <row r="27" spans="1:13" ht="15">
      <c r="A27" s="12">
        <v>1808</v>
      </c>
      <c r="B27" s="12">
        <v>13</v>
      </c>
      <c r="C27" s="24">
        <v>0.97</v>
      </c>
      <c r="G27" s="24">
        <f>+B27/Notes!C$11</f>
        <v>28.254727233210172</v>
      </c>
      <c r="H27" s="24">
        <f>+C27/Notes!C$25</f>
        <v>0.2676186902686119</v>
      </c>
      <c r="I27" s="24"/>
      <c r="J27" s="24"/>
      <c r="L27" s="24">
        <f>+G27*Silver!$D174/100</f>
        <v>7.26514277147463</v>
      </c>
      <c r="M27" s="24">
        <f>+H27*Silver!$D174</f>
        <v>6.881283889483907</v>
      </c>
    </row>
    <row r="28" spans="1:13" ht="15">
      <c r="A28" s="12">
        <v>1809</v>
      </c>
      <c r="B28" s="12">
        <v>15</v>
      </c>
      <c r="C28" s="24">
        <v>1.01</v>
      </c>
      <c r="G28" s="24">
        <f>+B28/Notes!C$11</f>
        <v>32.60160834601174</v>
      </c>
      <c r="H28" s="24">
        <f>+C28/Notes!C$25</f>
        <v>0.27865451254772994</v>
      </c>
      <c r="I28" s="24"/>
      <c r="J28" s="24"/>
      <c r="L28" s="24">
        <f>+G28*Silver!$D175/100</f>
        <v>8.345775694654977</v>
      </c>
      <c r="M28" s="24">
        <f>+H28*Silver!$D175</f>
        <v>7.133353769987461</v>
      </c>
    </row>
    <row r="29" spans="1:13" ht="15">
      <c r="A29" s="12">
        <v>1810</v>
      </c>
      <c r="B29" s="12">
        <v>14</v>
      </c>
      <c r="C29" s="24">
        <v>1</v>
      </c>
      <c r="G29" s="24">
        <f>+B29/Notes!C$11</f>
        <v>30.428167789610953</v>
      </c>
      <c r="H29" s="24">
        <f>+C29/Notes!C$25</f>
        <v>0.27589555697795043</v>
      </c>
      <c r="I29" s="24"/>
      <c r="J29" s="24"/>
      <c r="L29" s="24">
        <f>+G29*Silver!$D176/100</f>
        <v>7.716571337580103</v>
      </c>
      <c r="M29" s="24">
        <f>+H29*Silver!$D176</f>
        <v>6.996700431856567</v>
      </c>
    </row>
    <row r="30" spans="1:13" ht="15">
      <c r="A30" s="12">
        <v>1811</v>
      </c>
      <c r="B30" s="12">
        <v>15</v>
      </c>
      <c r="C30" s="24">
        <v>0.98</v>
      </c>
      <c r="G30" s="24">
        <f>+B30/Notes!C$11</f>
        <v>32.60160834601174</v>
      </c>
      <c r="H30" s="24">
        <f>+C30/Notes!C$25</f>
        <v>0.2703776458383914</v>
      </c>
      <c r="I30" s="24"/>
      <c r="J30" s="24"/>
      <c r="L30" s="24">
        <f>+G30*Silver!$D177/100</f>
        <v>8.118337745431734</v>
      </c>
      <c r="M30" s="24">
        <f>+H30*Silver!$D177</f>
        <v>6.732848957739566</v>
      </c>
    </row>
    <row r="31" spans="1:13" ht="15">
      <c r="A31" s="12">
        <v>1812</v>
      </c>
      <c r="B31" s="12">
        <v>13</v>
      </c>
      <c r="C31" s="24">
        <v>0.91</v>
      </c>
      <c r="G31" s="24">
        <f>+B31/Notes!C$11</f>
        <v>28.254727233210172</v>
      </c>
      <c r="H31" s="24">
        <f>+C31/Notes!C$25</f>
        <v>0.2510649568499349</v>
      </c>
      <c r="I31" s="24"/>
      <c r="J31" s="24"/>
      <c r="L31" s="24">
        <f>+G31*Silver!$D178/100</f>
        <v>7.299738689434032</v>
      </c>
      <c r="M31" s="24">
        <f>+H31*Silver!$D178</f>
        <v>6.486378594108027</v>
      </c>
    </row>
    <row r="32" spans="1:13" ht="15">
      <c r="A32" s="12">
        <v>1813</v>
      </c>
      <c r="B32" s="12">
        <v>14</v>
      </c>
      <c r="C32" s="24">
        <v>1.06</v>
      </c>
      <c r="G32" s="24">
        <f>+B32/Notes!C$11</f>
        <v>30.428167789610953</v>
      </c>
      <c r="H32" s="24">
        <f>+C32/Notes!C$25</f>
        <v>0.2924492903966275</v>
      </c>
      <c r="I32" s="24"/>
      <c r="J32" s="24"/>
      <c r="L32" s="24">
        <f>+G32*Silver!$D179/100</f>
        <v>7.936846060257418</v>
      </c>
      <c r="M32" s="24">
        <f>+H32*Silver!$D179</f>
        <v>7.628211512301601</v>
      </c>
    </row>
    <row r="33" spans="1:13" ht="15">
      <c r="A33" s="12">
        <v>1814</v>
      </c>
      <c r="B33" s="12">
        <v>15</v>
      </c>
      <c r="C33" s="24">
        <v>1.12</v>
      </c>
      <c r="G33" s="24">
        <f>+B33/Notes!C$11</f>
        <v>32.60160834601174</v>
      </c>
      <c r="H33" s="24">
        <f>+C33/Notes!C$25</f>
        <v>0.30900302381530453</v>
      </c>
      <c r="I33" s="24"/>
      <c r="J33" s="24"/>
      <c r="L33" s="24">
        <f>+G33*Silver!$D180/100</f>
        <v>7.867813561460946</v>
      </c>
      <c r="M33" s="24">
        <f>+H33*Silver!$D180</f>
        <v>7.457233874794115</v>
      </c>
    </row>
    <row r="34" spans="1:13" ht="15">
      <c r="A34" s="12">
        <v>1815</v>
      </c>
      <c r="B34" s="12">
        <v>17</v>
      </c>
      <c r="C34" s="24">
        <v>1.44</v>
      </c>
      <c r="G34" s="24">
        <f>+B34/Notes!C$11</f>
        <v>36.9484894588133</v>
      </c>
      <c r="H34" s="24">
        <f>+C34/Notes!C$25</f>
        <v>0.39728960204824865</v>
      </c>
      <c r="I34" s="24"/>
      <c r="J34" s="24"/>
      <c r="L34" s="24">
        <f>+G34*Silver!$D181/100</f>
        <v>9.037455273218285</v>
      </c>
      <c r="M34" s="24">
        <f>+H34*Silver!$D181</f>
        <v>9.717547487369075</v>
      </c>
    </row>
    <row r="35" spans="1:13" ht="15">
      <c r="A35" s="12">
        <v>1816</v>
      </c>
      <c r="B35" s="12">
        <v>16</v>
      </c>
      <c r="C35" s="24">
        <v>1.34</v>
      </c>
      <c r="G35" s="24">
        <f>+B35/Notes!C$11</f>
        <v>34.77504890241252</v>
      </c>
      <c r="H35" s="24">
        <f>+C35/Notes!C$25</f>
        <v>0.3697000463504536</v>
      </c>
      <c r="I35" s="24"/>
      <c r="J35" s="24"/>
      <c r="L35" s="24">
        <f>+G35*Silver!$D182/100</f>
        <v>8.505840257146623</v>
      </c>
      <c r="M35" s="24">
        <f>+H35*Silver!$D182</f>
        <v>9.042717800746221</v>
      </c>
    </row>
    <row r="36" spans="1:13" ht="15">
      <c r="A36" s="12">
        <v>1817</v>
      </c>
      <c r="B36" s="12">
        <v>16</v>
      </c>
      <c r="C36" s="24">
        <v>1.29</v>
      </c>
      <c r="G36" s="24">
        <f>+B36/Notes!C$11</f>
        <v>34.77504890241252</v>
      </c>
      <c r="H36" s="24">
        <f>+C36/Notes!C$25</f>
        <v>0.35590526850155607</v>
      </c>
      <c r="I36" s="24"/>
      <c r="J36" s="24"/>
      <c r="L36" s="24">
        <f>+G36*Silver!$D183/100</f>
        <v>8.42983163155916</v>
      </c>
      <c r="M36" s="24">
        <f>+H36*Silver!$D183</f>
        <v>8.627511922908706</v>
      </c>
    </row>
    <row r="37" spans="1:13" ht="15">
      <c r="A37" s="12">
        <v>1818</v>
      </c>
      <c r="B37" s="12">
        <v>16</v>
      </c>
      <c r="C37" s="24">
        <v>1.24</v>
      </c>
      <c r="G37" s="24">
        <f>+B37/Notes!C$11</f>
        <v>34.77504890241252</v>
      </c>
      <c r="H37" s="24">
        <f>+C37/Notes!C$25</f>
        <v>0.3421104906526585</v>
      </c>
      <c r="I37" s="24"/>
      <c r="J37" s="24"/>
      <c r="L37" s="24">
        <f>+G37*Silver!$D184/100</f>
        <v>8.58079223212432</v>
      </c>
      <c r="M37" s="24">
        <f>+H37*Silver!$D184</f>
        <v>8.441624478972095</v>
      </c>
    </row>
    <row r="38" spans="1:13" ht="15">
      <c r="A38" s="12">
        <v>1819</v>
      </c>
      <c r="B38" s="12">
        <v>16</v>
      </c>
      <c r="C38" s="24">
        <v>1.16</v>
      </c>
      <c r="G38" s="24">
        <f>+B38/Notes!C$11</f>
        <v>34.77504890241252</v>
      </c>
      <c r="H38" s="24">
        <f>+C38/Notes!C$25</f>
        <v>0.3200388460944225</v>
      </c>
      <c r="I38" s="24"/>
      <c r="J38" s="24"/>
      <c r="L38" s="24">
        <f>+G38*Silver!$D185/100</f>
        <v>8.541943144485954</v>
      </c>
      <c r="M38" s="24">
        <f>+H38*Silver!$D185</f>
        <v>7.861250274692765</v>
      </c>
    </row>
    <row r="39" spans="1:13" ht="15">
      <c r="A39" s="12">
        <v>1820</v>
      </c>
      <c r="B39" s="12">
        <v>16</v>
      </c>
      <c r="C39" s="24">
        <v>1.13</v>
      </c>
      <c r="G39" s="24">
        <f>+B39/Notes!C$11</f>
        <v>34.77504890241252</v>
      </c>
      <c r="H39" s="24">
        <f>+C39/Notes!C$25</f>
        <v>0.311761979385084</v>
      </c>
      <c r="I39" s="24"/>
      <c r="J39" s="24"/>
      <c r="L39" s="24">
        <f>+G39*Silver!$D186/100</f>
        <v>8.699489069917394</v>
      </c>
      <c r="M39" s="24">
        <f>+H39*Silver!$D186</f>
        <v>7.799183660927055</v>
      </c>
    </row>
    <row r="40" spans="1:13" ht="15">
      <c r="A40" s="12">
        <v>1821</v>
      </c>
      <c r="B40" s="12">
        <v>15</v>
      </c>
      <c r="C40" s="24">
        <v>1.11</v>
      </c>
      <c r="G40" s="24">
        <f>+B40/Notes!C$11</f>
        <v>32.60160834601174</v>
      </c>
      <c r="H40" s="24">
        <f>+C40/Notes!C$25</f>
        <v>0.306244068245525</v>
      </c>
      <c r="I40" s="24"/>
      <c r="J40" s="24"/>
      <c r="L40" s="24">
        <f>+G40*Silver!$D187/100</f>
        <v>8.345775694654977</v>
      </c>
      <c r="M40" s="24">
        <f>+H40*Silver!$D187</f>
        <v>7.839626420481269</v>
      </c>
    </row>
    <row r="41" spans="1:13" ht="15">
      <c r="A41" s="12">
        <v>1822</v>
      </c>
      <c r="B41" s="12">
        <v>14</v>
      </c>
      <c r="C41" s="24">
        <v>1.07</v>
      </c>
      <c r="G41" s="24">
        <f>+B41/Notes!C$11</f>
        <v>30.428167789610953</v>
      </c>
      <c r="H41" s="24">
        <f>+C41/Notes!C$25</f>
        <v>0.295208245966407</v>
      </c>
      <c r="I41" s="24"/>
      <c r="J41" s="24"/>
      <c r="L41" s="24">
        <f>+G41*Silver!$D188/100</f>
        <v>7.716571337580103</v>
      </c>
      <c r="M41" s="24">
        <f>+H41*Silver!$D188</f>
        <v>7.486469462086527</v>
      </c>
    </row>
    <row r="42" spans="1:13" ht="15">
      <c r="A42" s="12">
        <v>1823</v>
      </c>
      <c r="B42" s="12">
        <v>12</v>
      </c>
      <c r="C42" s="24">
        <v>0.97</v>
      </c>
      <c r="G42" s="24">
        <f>+B42/Notes!C$11</f>
        <v>26.081286676809388</v>
      </c>
      <c r="H42" s="24">
        <f>+C42/Notes!C$25</f>
        <v>0.2676186902686119</v>
      </c>
      <c r="I42" s="24"/>
      <c r="J42" s="24"/>
      <c r="L42" s="24">
        <f>+G42*Silver!$D189/100</f>
        <v>6.614204003640087</v>
      </c>
      <c r="M42" s="24">
        <f>+H42*Silver!$D189</f>
        <v>6.78679941890087</v>
      </c>
    </row>
    <row r="43" spans="1:13" ht="15">
      <c r="A43" s="12">
        <v>1824</v>
      </c>
      <c r="B43" s="12">
        <v>11</v>
      </c>
      <c r="C43" s="24">
        <v>0.96</v>
      </c>
      <c r="G43" s="24">
        <f>+B43/Notes!C$11</f>
        <v>23.907846120408607</v>
      </c>
      <c r="H43" s="24">
        <f>+C43/Notes!C$25</f>
        <v>0.2648597346988324</v>
      </c>
      <c r="I43" s="24"/>
      <c r="J43" s="24"/>
      <c r="L43" s="24">
        <f>+G43*Silver!$D190/100</f>
        <v>6.063020336670081</v>
      </c>
      <c r="M43" s="24">
        <f>+H43*Silver!$D190</f>
        <v>6.716832414582304</v>
      </c>
    </row>
    <row r="44" spans="1:13" ht="15">
      <c r="A44" s="12">
        <v>1825</v>
      </c>
      <c r="B44" s="12">
        <v>11</v>
      </c>
      <c r="C44" s="24">
        <v>0.89</v>
      </c>
      <c r="G44" s="24">
        <f>+B44/Notes!C$11</f>
        <v>23.907846120408607</v>
      </c>
      <c r="H44" s="24">
        <f>+C44/Notes!C$25</f>
        <v>0.2455470457103759</v>
      </c>
      <c r="I44" s="24"/>
      <c r="J44" s="24"/>
      <c r="L44" s="24">
        <f>+G44*Silver!$D191/100</f>
        <v>6.0068650108311665</v>
      </c>
      <c r="M44" s="24">
        <f>+H44*Silver!$D191</f>
        <v>6.169388701776576</v>
      </c>
    </row>
    <row r="45" spans="1:13" ht="15">
      <c r="A45" s="12">
        <v>1826</v>
      </c>
      <c r="B45" s="12">
        <v>11</v>
      </c>
      <c r="C45" s="24">
        <v>1.18</v>
      </c>
      <c r="G45" s="24">
        <f>+B45/Notes!C$11</f>
        <v>23.907846120408607</v>
      </c>
      <c r="H45" s="24">
        <f>+C45/Notes!C$25</f>
        <v>0.32555675723398153</v>
      </c>
      <c r="I45" s="24"/>
      <c r="J45" s="24"/>
      <c r="L45" s="24">
        <f>+G45*Silver!$D192/100</f>
        <v>6.063020336670081</v>
      </c>
      <c r="M45" s="24">
        <f>+H45*Silver!$D192</f>
        <v>8.256106509590749</v>
      </c>
    </row>
    <row r="46" spans="1:13" ht="15">
      <c r="A46" s="12">
        <v>1827</v>
      </c>
      <c r="B46" s="12">
        <v>10</v>
      </c>
      <c r="C46" s="24">
        <v>1.28</v>
      </c>
      <c r="G46" s="24">
        <f>+B46/Notes!C$11</f>
        <v>21.734405564007822</v>
      </c>
      <c r="H46" s="24">
        <f>+C46/Notes!C$25</f>
        <v>0.35314631293177656</v>
      </c>
      <c r="I46" s="24"/>
      <c r="J46" s="24"/>
      <c r="L46" s="24">
        <f>+G46*Silver!$D193/100</f>
        <v>5.486192765450232</v>
      </c>
      <c r="M46" s="24">
        <f>+H46*Silver!$D193</f>
        <v>8.914109665645139</v>
      </c>
    </row>
    <row r="47" spans="1:13" ht="15">
      <c r="A47" s="12">
        <v>1828</v>
      </c>
      <c r="B47" s="12">
        <v>11</v>
      </c>
      <c r="C47" s="24">
        <v>1.22</v>
      </c>
      <c r="G47" s="24">
        <f>+B47/Notes!C$11</f>
        <v>23.907846120408607</v>
      </c>
      <c r="H47" s="24">
        <f>+C47/Notes!C$25</f>
        <v>0.3365925795130995</v>
      </c>
      <c r="I47" s="24"/>
      <c r="J47" s="24"/>
      <c r="L47" s="24">
        <f>+G47*Silver!$D194/100</f>
        <v>6.063020336670081</v>
      </c>
      <c r="M47" s="24">
        <f>+H47*Silver!$D194</f>
        <v>8.535974526865012</v>
      </c>
    </row>
    <row r="48" spans="1:13" ht="15">
      <c r="A48" s="12">
        <v>1829</v>
      </c>
      <c r="B48" s="12">
        <v>11</v>
      </c>
      <c r="C48" s="24">
        <v>1.1</v>
      </c>
      <c r="G48" s="24">
        <f>+B48/Notes!C$11</f>
        <v>23.907846120408607</v>
      </c>
      <c r="H48" s="24">
        <f>+C48/Notes!C$25</f>
        <v>0.3034851126757455</v>
      </c>
      <c r="I48" s="24"/>
      <c r="J48" s="24"/>
      <c r="L48" s="24">
        <f>+G48*Silver!$D195/100</f>
        <v>6.063020336670081</v>
      </c>
      <c r="M48" s="24">
        <f>+H48*Silver!$D195</f>
        <v>7.696370475042224</v>
      </c>
    </row>
    <row r="49" spans="1:13" ht="15">
      <c r="A49" s="12">
        <v>1830</v>
      </c>
      <c r="B49" s="12">
        <v>11</v>
      </c>
      <c r="C49" s="24">
        <v>1.25</v>
      </c>
      <c r="G49" s="24">
        <f>+B49/Notes!C$11</f>
        <v>23.907846120408607</v>
      </c>
      <c r="H49" s="24">
        <f>+C49/Notes!C$25</f>
        <v>0.34486944622243804</v>
      </c>
      <c r="I49" s="24"/>
      <c r="J49" s="24"/>
      <c r="L49" s="24">
        <f>+G49*Silver!$D196/100</f>
        <v>6.09149357570346</v>
      </c>
      <c r="M49" s="24">
        <f>+H49*Silver!$D196</f>
        <v>8.78694804015447</v>
      </c>
    </row>
    <row r="50" spans="1:13" ht="15">
      <c r="A50" s="12">
        <v>1831</v>
      </c>
      <c r="B50" s="12">
        <v>11</v>
      </c>
      <c r="C50" s="24">
        <v>1.14</v>
      </c>
      <c r="G50" s="24">
        <f>+B50/Notes!C$11</f>
        <v>23.907846120408607</v>
      </c>
      <c r="H50" s="24">
        <f>+C50/Notes!C$25</f>
        <v>0.3145209349548635</v>
      </c>
      <c r="I50" s="24"/>
      <c r="J50" s="24"/>
      <c r="L50" s="24">
        <f>+G50*Silver!$D197/100</f>
        <v>6.034812041995256</v>
      </c>
      <c r="M50" s="24">
        <f>+H50*Silver!$D197</f>
        <v>7.939128920965202</v>
      </c>
    </row>
    <row r="51" spans="1:13" ht="15">
      <c r="A51" s="12">
        <v>1832</v>
      </c>
      <c r="B51" s="12">
        <v>11</v>
      </c>
      <c r="C51" s="24">
        <v>1.4</v>
      </c>
      <c r="G51" s="24">
        <f>+B51/Notes!C$11</f>
        <v>23.907846120408607</v>
      </c>
      <c r="H51" s="24">
        <f>+C51/Notes!C$25</f>
        <v>0.3862537797691306</v>
      </c>
      <c r="I51" s="24"/>
      <c r="J51" s="24"/>
      <c r="L51" s="24">
        <f>+G51*Silver!$D198/100</f>
        <v>6.034812041995256</v>
      </c>
      <c r="M51" s="24">
        <f>+H51*Silver!$D198</f>
        <v>9.749807446799371</v>
      </c>
    </row>
    <row r="52" spans="1:13" ht="15">
      <c r="A52" s="12">
        <v>1833</v>
      </c>
      <c r="B52" s="12">
        <v>12</v>
      </c>
      <c r="C52" s="24">
        <v>1.15</v>
      </c>
      <c r="G52" s="24">
        <f>+B52/Notes!C$11</f>
        <v>26.081286676809388</v>
      </c>
      <c r="H52" s="24">
        <f>+C52/Notes!C$25</f>
        <v>0.317279890524643</v>
      </c>
      <c r="I52" s="24"/>
      <c r="J52" s="24"/>
      <c r="L52" s="24">
        <f>+G52*Silver!$D199/100</f>
        <v>6.676620555723981</v>
      </c>
      <c r="M52" s="24">
        <f>+H52*Silver!$D199</f>
        <v>8.122135480678791</v>
      </c>
    </row>
    <row r="53" spans="1:13" ht="15">
      <c r="A53" s="12">
        <v>1834</v>
      </c>
      <c r="B53" s="12">
        <v>11</v>
      </c>
      <c r="C53" s="24">
        <v>1.19</v>
      </c>
      <c r="G53" s="24">
        <f>+B53/Notes!C$11</f>
        <v>23.907846120408607</v>
      </c>
      <c r="H53" s="24">
        <f>+C53/Notes!C$25</f>
        <v>0.32831571280376104</v>
      </c>
      <c r="I53" s="24"/>
      <c r="J53" s="24"/>
      <c r="L53" s="24">
        <f>+G53*Silver!$D200/100</f>
        <v>6.034812041995256</v>
      </c>
      <c r="M53" s="24">
        <f>+H53*Silver!$D200</f>
        <v>8.287336329779466</v>
      </c>
    </row>
    <row r="54" spans="1:13" ht="15">
      <c r="A54" s="12">
        <v>1835</v>
      </c>
      <c r="B54" s="12">
        <v>10</v>
      </c>
      <c r="C54" s="24">
        <v>1.18</v>
      </c>
      <c r="G54" s="24">
        <f>+B54/Notes!C$11</f>
        <v>21.734405564007822</v>
      </c>
      <c r="H54" s="24">
        <f>+C54/Notes!C$25</f>
        <v>0.32555675723398153</v>
      </c>
      <c r="I54" s="24"/>
      <c r="J54" s="24"/>
      <c r="L54" s="24">
        <f>+G54*Silver!$D201/100</f>
        <v>5.486192765450232</v>
      </c>
      <c r="M54" s="24">
        <f>+H54*Silver!$D201</f>
        <v>8.217694848016613</v>
      </c>
    </row>
    <row r="55" spans="1:13" ht="15">
      <c r="A55" s="12">
        <v>1836</v>
      </c>
      <c r="B55" s="12">
        <v>12</v>
      </c>
      <c r="C55" s="24">
        <v>1.31</v>
      </c>
      <c r="G55" s="24">
        <f>+B55/Notes!C$11</f>
        <v>26.081286676809388</v>
      </c>
      <c r="H55" s="24">
        <f>+C55/Notes!C$25</f>
        <v>0.3614231796411151</v>
      </c>
      <c r="I55" s="24"/>
      <c r="J55" s="24"/>
      <c r="L55" s="24">
        <f>+G55*Silver!$D202/100</f>
        <v>6.583431318540279</v>
      </c>
      <c r="M55" s="24">
        <f>+H55*Silver!$D202</f>
        <v>9.123034110933698</v>
      </c>
    </row>
    <row r="56" spans="1:13" ht="15">
      <c r="A56" s="12">
        <v>1837</v>
      </c>
      <c r="B56" s="12">
        <v>12</v>
      </c>
      <c r="C56" s="24">
        <v>1.21</v>
      </c>
      <c r="G56" s="24">
        <f>+B56/Notes!C$11</f>
        <v>26.081286676809388</v>
      </c>
      <c r="H56" s="24">
        <f>+C56/Notes!C$25</f>
        <v>0.33383362394332</v>
      </c>
      <c r="I56" s="24"/>
      <c r="J56" s="24"/>
      <c r="L56" s="24">
        <f>+G56*Silver!$D203/100</f>
        <v>6.614204003640087</v>
      </c>
      <c r="M56" s="24">
        <f>+H56*Silver!$D203</f>
        <v>8.466007522546445</v>
      </c>
    </row>
    <row r="57" spans="1:13" ht="15">
      <c r="A57" s="12">
        <v>1838</v>
      </c>
      <c r="B57" s="12">
        <v>14</v>
      </c>
      <c r="C57" s="24">
        <v>2.04</v>
      </c>
      <c r="G57" s="24">
        <f>+B57/Notes!C$11</f>
        <v>30.428167789610953</v>
      </c>
      <c r="H57" s="24">
        <f>+C57/Notes!C$25</f>
        <v>0.5628269362350189</v>
      </c>
      <c r="I57" s="24"/>
      <c r="J57" s="24"/>
      <c r="L57" s="24">
        <f>+G57*Silver!$D204/100</f>
        <v>7.716571337580103</v>
      </c>
      <c r="M57" s="24">
        <f>+H57*Silver!$D204</f>
        <v>14.273268880987397</v>
      </c>
    </row>
    <row r="58" spans="1:13" ht="15">
      <c r="A58" s="12">
        <v>1839</v>
      </c>
      <c r="B58" s="12">
        <v>14</v>
      </c>
      <c r="C58" s="24">
        <v>1.64</v>
      </c>
      <c r="G58" s="24">
        <f>+B58/Notes!C$11</f>
        <v>30.428167789610953</v>
      </c>
      <c r="H58" s="24">
        <f>+C58/Notes!C$25</f>
        <v>0.4524687134438387</v>
      </c>
      <c r="I58" s="24"/>
      <c r="J58" s="24"/>
      <c r="L58" s="24">
        <f>+G58*Silver!$D205/100</f>
        <v>7.61205293617772</v>
      </c>
      <c r="M58" s="24">
        <f>+H58*Silver!$D205</f>
        <v>11.319169207009177</v>
      </c>
    </row>
    <row r="59" spans="1:13" ht="15">
      <c r="A59" s="12">
        <v>1840</v>
      </c>
      <c r="B59" s="12">
        <v>12</v>
      </c>
      <c r="C59" s="24">
        <v>1.24</v>
      </c>
      <c r="G59" s="24">
        <f>+B59/Notes!C$11</f>
        <v>26.081286676809388</v>
      </c>
      <c r="H59" s="24">
        <f>+C59/Notes!C$25</f>
        <v>0.3421104906526585</v>
      </c>
      <c r="I59" s="24"/>
      <c r="J59" s="24"/>
      <c r="L59" s="24">
        <f>+G59*Silver!$D206/100</f>
        <v>6.524616802438045</v>
      </c>
      <c r="M59" s="24">
        <f>+H59*Silver!$D206</f>
        <v>8.558396229689865</v>
      </c>
    </row>
    <row r="60" spans="1:13" ht="15">
      <c r="A60" s="12">
        <v>1841</v>
      </c>
      <c r="B60" s="12">
        <v>11</v>
      </c>
      <c r="C60" s="24">
        <v>1.17</v>
      </c>
      <c r="G60" s="24">
        <f>+B60/Notes!C$11</f>
        <v>23.907846120408607</v>
      </c>
      <c r="H60" s="24">
        <f>+C60/Notes!C$25</f>
        <v>0.322797801664202</v>
      </c>
      <c r="I60" s="24"/>
      <c r="J60" s="24"/>
      <c r="L60" s="24">
        <f>+G60*Silver!$D207/100</f>
        <v>6.034812041995256</v>
      </c>
      <c r="M60" s="24">
        <f>+H60*Silver!$D207</f>
        <v>8.14805336625376</v>
      </c>
    </row>
    <row r="61" spans="1:13" ht="15">
      <c r="A61" s="12">
        <v>1842</v>
      </c>
      <c r="B61" s="12">
        <v>9</v>
      </c>
      <c r="C61" s="24">
        <v>1.4</v>
      </c>
      <c r="G61" s="24">
        <f>+B61/Notes!C$11</f>
        <v>19.56096500760704</v>
      </c>
      <c r="H61" s="24">
        <f>+C61/Notes!C$25</f>
        <v>0.3862537797691306</v>
      </c>
      <c r="I61" s="24"/>
      <c r="J61" s="24"/>
      <c r="L61" s="24">
        <f>+G61*Silver!$D208/100</f>
        <v>4.983949289211921</v>
      </c>
      <c r="M61" s="24">
        <f>+H61*Silver!$D208</f>
        <v>9.841381804973008</v>
      </c>
    </row>
    <row r="62" spans="1:13" ht="15">
      <c r="A62" s="12">
        <v>1843</v>
      </c>
      <c r="B62" s="12">
        <v>8</v>
      </c>
      <c r="C62" s="24">
        <v>1.3</v>
      </c>
      <c r="G62" s="24">
        <f>+B62/Notes!C$11</f>
        <v>17.38752445120626</v>
      </c>
      <c r="H62" s="24">
        <f>+C62/Notes!C$25</f>
        <v>0.3586642240713356</v>
      </c>
      <c r="I62" s="24"/>
      <c r="J62" s="24"/>
      <c r="L62" s="24">
        <f>+G62*Silver!$D209/100</f>
        <v>4.4510803704826545</v>
      </c>
      <c r="M62" s="24">
        <f>+H62*Silver!$D209</f>
        <v>9.181544456419504</v>
      </c>
    </row>
    <row r="63" spans="1:13" ht="15">
      <c r="A63" s="12">
        <v>1844</v>
      </c>
      <c r="B63" s="12">
        <v>10</v>
      </c>
      <c r="C63" s="24">
        <v>1.4</v>
      </c>
      <c r="G63" s="24">
        <f>+B63/Notes!C$11</f>
        <v>21.734405564007822</v>
      </c>
      <c r="H63" s="24">
        <f>+C63/Notes!C$25</f>
        <v>0.3862537797691306</v>
      </c>
      <c r="I63" s="24"/>
      <c r="J63" s="24"/>
      <c r="L63" s="24">
        <f>+G63*Silver!$D210/100</f>
        <v>5.511836669700073</v>
      </c>
      <c r="M63" s="24">
        <f>+H63*Silver!$D210</f>
        <v>9.795380604599194</v>
      </c>
    </row>
    <row r="64" spans="1:13" ht="15">
      <c r="A64" s="12">
        <v>1845</v>
      </c>
      <c r="B64" s="12">
        <v>10</v>
      </c>
      <c r="C64" s="24">
        <v>1.32</v>
      </c>
      <c r="G64" s="24">
        <f>+B64/Notes!C$11</f>
        <v>21.734405564007822</v>
      </c>
      <c r="H64" s="24">
        <f>+C64/Notes!C$25</f>
        <v>0.3641821352108946</v>
      </c>
      <c r="I64" s="24"/>
      <c r="J64" s="24"/>
      <c r="L64" s="24">
        <f>+G64*Silver!$D211/100</f>
        <v>5.563850463103318</v>
      </c>
      <c r="M64" s="24">
        <f>+H64*Silver!$D211</f>
        <v>9.322798986518265</v>
      </c>
    </row>
    <row r="65" spans="1:13" ht="15">
      <c r="A65" s="12">
        <v>1846</v>
      </c>
      <c r="B65" s="12">
        <v>10</v>
      </c>
      <c r="C65" s="24">
        <v>1.6</v>
      </c>
      <c r="G65" s="24">
        <f>+B65/Notes!C$11</f>
        <v>21.734405564007822</v>
      </c>
      <c r="H65" s="24">
        <f>+C65/Notes!C$25</f>
        <v>0.44143289116472073</v>
      </c>
      <c r="I65" s="24"/>
      <c r="J65" s="24"/>
      <c r="L65" s="24">
        <f>+G65*Silver!$D212/100</f>
        <v>5.5377214324576896</v>
      </c>
      <c r="M65" s="24">
        <f>+H65*Silver!$D212</f>
        <v>11.247293491397723</v>
      </c>
    </row>
    <row r="66" spans="1:13" ht="15">
      <c r="A66" s="12">
        <v>1847</v>
      </c>
      <c r="B66" s="12">
        <v>9</v>
      </c>
      <c r="C66" s="24">
        <v>1.66</v>
      </c>
      <c r="G66" s="24">
        <f>+B66/Notes!C$11</f>
        <v>19.56096500760704</v>
      </c>
      <c r="H66" s="24">
        <f>+C66/Notes!C$25</f>
        <v>0.45798662458339773</v>
      </c>
      <c r="I66" s="24"/>
      <c r="J66" s="24"/>
      <c r="L66" s="24">
        <f>+G66*Silver!$D213/100</f>
        <v>4.960653002730066</v>
      </c>
      <c r="M66" s="24">
        <f>+H66*Silver!$D213</f>
        <v>11.6145227168819</v>
      </c>
    </row>
    <row r="67" spans="1:13" ht="15">
      <c r="A67" s="12">
        <v>1848</v>
      </c>
      <c r="B67" s="12">
        <v>10</v>
      </c>
      <c r="C67" s="24">
        <v>1.77</v>
      </c>
      <c r="G67" s="24">
        <f>+B67/Notes!C$11</f>
        <v>21.734405564007822</v>
      </c>
      <c r="H67" s="24">
        <f>+C67/Notes!C$25</f>
        <v>0.48833513585097227</v>
      </c>
      <c r="I67" s="24"/>
      <c r="J67" s="24"/>
      <c r="L67" s="24">
        <f>+G67*Silver!$D214/100</f>
        <v>5.511836669700073</v>
      </c>
      <c r="M67" s="24">
        <f>+H67*Silver!$D214</f>
        <v>12.384159764386123</v>
      </c>
    </row>
    <row r="68" spans="1:13" ht="15">
      <c r="A68" s="12">
        <v>1849</v>
      </c>
      <c r="B68" s="12">
        <v>9</v>
      </c>
      <c r="C68" s="24">
        <v>1.48</v>
      </c>
      <c r="G68" s="24">
        <f>+B68/Notes!C$11</f>
        <v>19.56096500760704</v>
      </c>
      <c r="H68" s="24">
        <f>+C68/Notes!C$25</f>
        <v>0.4083254243273666</v>
      </c>
      <c r="I68" s="24"/>
      <c r="J68" s="24"/>
      <c r="L68" s="24">
        <f>+G68*Silver!$D215/100</f>
        <v>4.937573488905209</v>
      </c>
      <c r="M68" s="24">
        <f>+H68*Silver!$D215</f>
        <v>10.306939300902192</v>
      </c>
    </row>
    <row r="69" spans="1:13" ht="15">
      <c r="A69" s="12">
        <v>1850</v>
      </c>
      <c r="B69" s="12">
        <v>10</v>
      </c>
      <c r="C69" s="24">
        <v>1.63</v>
      </c>
      <c r="G69" s="24">
        <f>+B69/Notes!C$11</f>
        <v>21.734405564007822</v>
      </c>
      <c r="H69" s="24">
        <f>+C69/Notes!C$25</f>
        <v>0.4497097578740592</v>
      </c>
      <c r="I69" s="24"/>
      <c r="J69" s="24"/>
      <c r="L69" s="24">
        <f>+G69*Silver!$D216/100</f>
        <v>5.460786373482878</v>
      </c>
      <c r="M69" s="24">
        <f>+H69*Silver!$D216</f>
        <v>11.298992790894177</v>
      </c>
    </row>
    <row r="70" spans="1:13" ht="15">
      <c r="A70" s="12">
        <v>1851</v>
      </c>
      <c r="B70" s="12">
        <v>10</v>
      </c>
      <c r="C70" s="24">
        <v>2.09</v>
      </c>
      <c r="G70" s="24">
        <f>+B70/Notes!C$11</f>
        <v>21.734405564007822</v>
      </c>
      <c r="H70" s="24">
        <f>+C70/Notes!C$25</f>
        <v>0.5766217140839164</v>
      </c>
      <c r="I70" s="24"/>
      <c r="J70" s="24"/>
      <c r="L70" s="24">
        <f>+G70*Silver!$D217/100</f>
        <v>5.378283044579061</v>
      </c>
      <c r="M70" s="24">
        <f>+H70*Silver!$D217</f>
        <v>14.268781259558752</v>
      </c>
    </row>
    <row r="71" spans="1:13" ht="15">
      <c r="A71" s="12">
        <v>1852</v>
      </c>
      <c r="B71" s="12">
        <v>10</v>
      </c>
      <c r="C71" s="24">
        <v>2.06</v>
      </c>
      <c r="G71" s="24">
        <f>+B71/Notes!C$11</f>
        <v>21.734405564007822</v>
      </c>
      <c r="H71" s="24">
        <f>+C71/Notes!C$25</f>
        <v>0.5683448473745779</v>
      </c>
      <c r="I71" s="24"/>
      <c r="J71" s="24"/>
      <c r="L71" s="24">
        <f>+G71*Silver!$D218/100</f>
        <v>5.418442538880916</v>
      </c>
      <c r="M71" s="24">
        <f>+H71*Silver!$D218</f>
        <v>14.168981473631463</v>
      </c>
    </row>
    <row r="72" spans="1:13" ht="15">
      <c r="A72" s="12">
        <v>1853</v>
      </c>
      <c r="B72" s="12">
        <v>11</v>
      </c>
      <c r="C72" s="24">
        <v>2</v>
      </c>
      <c r="G72" s="24">
        <f>+B72/Notes!C$11</f>
        <v>23.907846120408607</v>
      </c>
      <c r="H72" s="24">
        <f>+C72/Notes!C$25</f>
        <v>0.5517911139559009</v>
      </c>
      <c r="I72" s="24"/>
      <c r="J72" s="24"/>
      <c r="L72" s="24">
        <f>+G72*Silver!$D219/100</f>
        <v>5.872585911834093</v>
      </c>
      <c r="M72" s="24">
        <f>+H72*Silver!$D219</f>
        <v>13.553879783953043</v>
      </c>
    </row>
    <row r="73" spans="1:13" ht="15">
      <c r="A73" s="12">
        <v>1854</v>
      </c>
      <c r="B73" s="12">
        <v>12</v>
      </c>
      <c r="C73" s="24">
        <v>2.25</v>
      </c>
      <c r="G73" s="24">
        <f>+B73/Notes!C$11</f>
        <v>26.081286676809388</v>
      </c>
      <c r="H73" s="24">
        <f>+C73/Notes!C$25</f>
        <v>0.6207650032003885</v>
      </c>
      <c r="I73" s="24"/>
      <c r="J73" s="24"/>
      <c r="L73" s="24">
        <f>+G73*Silver!$D220/100</f>
        <v>6.406457358364464</v>
      </c>
      <c r="M73" s="24">
        <f>+H73*Silver!$D220</f>
        <v>15.248114756947174</v>
      </c>
    </row>
    <row r="74" spans="1:13" ht="15">
      <c r="A74" s="12">
        <v>1855</v>
      </c>
      <c r="B74" s="12">
        <v>13</v>
      </c>
      <c r="C74" s="24">
        <v>2.19</v>
      </c>
      <c r="G74" s="24">
        <f>+B74/Notes!C$11</f>
        <v>28.254727233210172</v>
      </c>
      <c r="H74" s="24">
        <f>+C74/Notes!C$25</f>
        <v>0.6042112697817115</v>
      </c>
      <c r="I74" s="24"/>
      <c r="J74" s="24"/>
      <c r="L74" s="24">
        <f>+G74*Silver!$D221/100</f>
        <v>6.9917679579527805</v>
      </c>
      <c r="M74" s="24">
        <f>+H74*Silver!$D221</f>
        <v>14.951498066236207</v>
      </c>
    </row>
    <row r="75" spans="1:13" ht="15">
      <c r="A75" s="12">
        <v>1856</v>
      </c>
      <c r="B75" s="12">
        <v>13</v>
      </c>
      <c r="C75" s="24">
        <v>1.99</v>
      </c>
      <c r="G75" s="24">
        <f>+B75/Notes!C$11</f>
        <v>28.254727233210172</v>
      </c>
      <c r="H75" s="24">
        <f>+C75/Notes!C$25</f>
        <v>0.5490321583861214</v>
      </c>
      <c r="I75" s="24"/>
      <c r="J75" s="24"/>
      <c r="L75" s="24">
        <f>+G75*Silver!$D222/100</f>
        <v>6.9917679579527805</v>
      </c>
      <c r="M75" s="24">
        <f>+H75*Silver!$D222</f>
        <v>13.586064452881303</v>
      </c>
    </row>
    <row r="76" spans="1:13" ht="15">
      <c r="A76" s="12">
        <v>1857</v>
      </c>
      <c r="B76" s="12">
        <v>13</v>
      </c>
      <c r="C76" s="24">
        <v>2.38</v>
      </c>
      <c r="G76" s="24">
        <f>+B76/Notes!C$11</f>
        <v>28.254727233210172</v>
      </c>
      <c r="H76" s="24">
        <f>+C76/Notes!C$25</f>
        <v>0.6566314256075221</v>
      </c>
      <c r="I76" s="24"/>
      <c r="J76" s="24"/>
      <c r="L76" s="24">
        <f>+G76*Silver!$D223/100</f>
        <v>6.940328804894838</v>
      </c>
      <c r="M76" s="24">
        <f>+H76*Silver!$D223</f>
        <v>16.129116942904123</v>
      </c>
    </row>
    <row r="77" spans="1:13" ht="15">
      <c r="A77" s="12">
        <v>1858</v>
      </c>
      <c r="B77" s="12">
        <v>11</v>
      </c>
      <c r="C77" s="24">
        <v>1.92</v>
      </c>
      <c r="G77" s="24">
        <f>+B77/Notes!C$11</f>
        <v>23.907846120408607</v>
      </c>
      <c r="H77" s="24">
        <f>+C77/Notes!C$25</f>
        <v>0.5297194693976648</v>
      </c>
      <c r="I77" s="24"/>
      <c r="J77" s="24"/>
      <c r="L77" s="24">
        <f>+G77*Silver!$D224/100</f>
        <v>5.916111349036968</v>
      </c>
      <c r="M77" s="24">
        <f>+H77*Silver!$D224</f>
        <v>13.108162688207083</v>
      </c>
    </row>
    <row r="78" spans="1:13" ht="15">
      <c r="A78" s="12">
        <v>1859</v>
      </c>
      <c r="B78" s="12">
        <v>12</v>
      </c>
      <c r="C78" s="24">
        <v>2.17</v>
      </c>
      <c r="G78" s="24">
        <f>+B78/Notes!C$11</f>
        <v>26.081286676809388</v>
      </c>
      <c r="H78" s="24">
        <f>+C78/Notes!C$25</f>
        <v>0.5986933586421525</v>
      </c>
      <c r="I78" s="24"/>
      <c r="J78" s="24"/>
      <c r="L78" s="24">
        <f>+G78*Silver!$D225/100</f>
        <v>6.35966862484832</v>
      </c>
      <c r="M78" s="24">
        <f>+H78*Silver!$D225</f>
        <v>14.59855649011003</v>
      </c>
    </row>
    <row r="79" spans="1:13" ht="15">
      <c r="A79" s="12">
        <v>1860</v>
      </c>
      <c r="B79" s="12">
        <v>10</v>
      </c>
      <c r="C79" s="24">
        <v>2.4</v>
      </c>
      <c r="G79" s="24">
        <f>+B79/Notes!C$11</f>
        <v>21.734405564007822</v>
      </c>
      <c r="H79" s="24">
        <f>+C79/Notes!C$25</f>
        <v>0.662149336747081</v>
      </c>
      <c r="I79" s="24"/>
      <c r="J79" s="24"/>
      <c r="L79" s="24">
        <f>+G79*Silver!$D226/100</f>
        <v>5.33871446530372</v>
      </c>
      <c r="M79" s="24">
        <f>+H79*Silver!$D226</f>
        <v>16.26465574074365</v>
      </c>
    </row>
    <row r="80" spans="1:13" ht="15">
      <c r="A80" s="12">
        <v>1861</v>
      </c>
      <c r="B80" s="12">
        <v>10</v>
      </c>
      <c r="C80" s="24">
        <v>2.44</v>
      </c>
      <c r="G80" s="24">
        <f>+B80/Notes!C$11</f>
        <v>21.734405564007822</v>
      </c>
      <c r="H80" s="24">
        <f>+C80/Notes!C$25</f>
        <v>0.673185159026199</v>
      </c>
      <c r="I80" s="24"/>
      <c r="J80" s="24"/>
      <c r="L80" s="24">
        <f>+G80*Silver!$D227/100</f>
        <v>5.418442538880916</v>
      </c>
      <c r="M80" s="24">
        <f>+H80*Silver!$D227</f>
        <v>16.782677085272216</v>
      </c>
    </row>
    <row r="81" spans="1:13" ht="15">
      <c r="A81" s="12">
        <v>1862</v>
      </c>
      <c r="B81" s="12">
        <v>11</v>
      </c>
      <c r="C81" s="24">
        <v>2.38</v>
      </c>
      <c r="G81" s="24">
        <f>+B81/Notes!C$11</f>
        <v>23.907846120408607</v>
      </c>
      <c r="H81" s="24">
        <f>+C81/Notes!C$25</f>
        <v>0.6566314256075221</v>
      </c>
      <c r="I81" s="24"/>
      <c r="J81" s="24"/>
      <c r="L81" s="24">
        <f>+G81*Silver!$D228/100</f>
        <v>5.872585911834093</v>
      </c>
      <c r="M81" s="24">
        <f>+H81*Silver!$D228</f>
        <v>16.129116942904123</v>
      </c>
    </row>
    <row r="82" spans="1:13" ht="15">
      <c r="A82" s="12">
        <v>1863</v>
      </c>
      <c r="B82" s="12">
        <v>12</v>
      </c>
      <c r="C82" s="24">
        <v>2.31</v>
      </c>
      <c r="G82" s="24">
        <f>+B82/Notes!C$11</f>
        <v>26.081286676809388</v>
      </c>
      <c r="H82" s="24">
        <f>+C82/Notes!C$25</f>
        <v>0.6373187366190656</v>
      </c>
      <c r="I82" s="24"/>
      <c r="J82" s="24"/>
      <c r="L82" s="24">
        <f>+G82*Silver!$D229/100</f>
        <v>6.430110850457259</v>
      </c>
      <c r="M82" s="24">
        <f>+H82*Silver!$D229</f>
        <v>15.712530498649816</v>
      </c>
    </row>
    <row r="83" spans="1:13" ht="15">
      <c r="A83" s="12">
        <v>1864</v>
      </c>
      <c r="B83" s="12">
        <v>14</v>
      </c>
      <c r="C83" s="24">
        <v>2.96</v>
      </c>
      <c r="G83" s="24">
        <f>+B83/Notes!C$11</f>
        <v>30.428167789610953</v>
      </c>
      <c r="H83" s="24">
        <f>+C83/Notes!C$25</f>
        <v>0.8166508486547333</v>
      </c>
      <c r="I83" s="24"/>
      <c r="J83" s="24"/>
      <c r="L83" s="24">
        <f>+G83*Silver!$D230/100</f>
        <v>7.501795992200137</v>
      </c>
      <c r="M83" s="24">
        <f>+H83*Silver!$D230</f>
        <v>20.13380531428721</v>
      </c>
    </row>
    <row r="84" spans="1:13" ht="15">
      <c r="A84" s="12">
        <v>1865</v>
      </c>
      <c r="B84" s="12">
        <v>15</v>
      </c>
      <c r="C84" s="24">
        <v>4.04</v>
      </c>
      <c r="G84" s="24">
        <f>+B84/Notes!C$11</f>
        <v>32.60160834601174</v>
      </c>
      <c r="H84" s="24">
        <f>+C84/Notes!C$25</f>
        <v>1.1146180501909198</v>
      </c>
      <c r="I84" s="24"/>
      <c r="J84" s="24"/>
      <c r="L84" s="24">
        <f>+G84*Silver!$D231/100</f>
        <v>8.085864394450006</v>
      </c>
      <c r="M84" s="24">
        <f>+H84*Silver!$D231</f>
        <v>27.644803010317116</v>
      </c>
    </row>
    <row r="85" spans="1:13" ht="15">
      <c r="A85" s="12">
        <v>1866</v>
      </c>
      <c r="B85" s="12">
        <v>14</v>
      </c>
      <c r="C85" s="24">
        <v>4.87</v>
      </c>
      <c r="G85" s="24">
        <f>+B85/Notes!C$11</f>
        <v>30.428167789610953</v>
      </c>
      <c r="H85" s="24">
        <f>+C85/Notes!C$25</f>
        <v>1.3436113624826187</v>
      </c>
      <c r="I85" s="24"/>
      <c r="J85" s="24"/>
      <c r="L85" s="24">
        <f>+G85*Silver!$D232/100</f>
        <v>7.536040995302907</v>
      </c>
      <c r="M85" s="24">
        <f>+H85*Silver!$D232</f>
        <v>33.27676638118496</v>
      </c>
    </row>
    <row r="86" spans="1:13" ht="15">
      <c r="A86" s="12">
        <v>1867</v>
      </c>
      <c r="B86" s="12">
        <v>12</v>
      </c>
      <c r="C86" s="24">
        <v>3.91</v>
      </c>
      <c r="G86" s="24">
        <f>+B86/Notes!C$11</f>
        <v>26.081286676809388</v>
      </c>
      <c r="H86" s="24">
        <f>+C86/Notes!C$25</f>
        <v>1.0787516277837863</v>
      </c>
      <c r="I86" s="24"/>
      <c r="J86" s="24"/>
      <c r="L86" s="24">
        <f>+G86*Silver!$D233/100</f>
        <v>6.502131046657099</v>
      </c>
      <c r="M86" s="24">
        <f>+H86*Silver!$D233</f>
        <v>26.89355221451409</v>
      </c>
    </row>
    <row r="87" spans="1:13" ht="15">
      <c r="A87" s="12">
        <v>1868</v>
      </c>
      <c r="B87" s="12">
        <v>12</v>
      </c>
      <c r="C87" s="24">
        <v>2.94</v>
      </c>
      <c r="G87" s="24">
        <f>+B87/Notes!C$11</f>
        <v>26.081286676809388</v>
      </c>
      <c r="H87" s="24">
        <f>+C87/Notes!C$25</f>
        <v>0.8111329375151742</v>
      </c>
      <c r="I87" s="24"/>
      <c r="J87" s="24"/>
      <c r="L87" s="24">
        <f>+G87*Silver!$D234/100</f>
        <v>6.52273705112648</v>
      </c>
      <c r="M87" s="24">
        <f>+H87*Silver!$D234</f>
        <v>20.285835321244704</v>
      </c>
    </row>
    <row r="88" spans="1:13" ht="15">
      <c r="A88" s="12">
        <v>1869</v>
      </c>
      <c r="B88" s="12">
        <v>12</v>
      </c>
      <c r="C88" s="24">
        <v>3.69</v>
      </c>
      <c r="G88" s="24">
        <f>+B88/Notes!C$11</f>
        <v>26.081286676809388</v>
      </c>
      <c r="H88" s="24">
        <f>+C88/Notes!C$25</f>
        <v>1.0180546052486372</v>
      </c>
      <c r="I88" s="24"/>
      <c r="J88" s="24"/>
      <c r="L88" s="24">
        <f>+G88*Silver!$D235/100</f>
        <v>6.526497637492078</v>
      </c>
      <c r="M88" s="24">
        <f>+H88*Silver!$D235</f>
        <v>25.475472350453778</v>
      </c>
    </row>
    <row r="89" spans="1:13" ht="15">
      <c r="A89" s="12">
        <v>1870</v>
      </c>
      <c r="B89" s="12">
        <v>11</v>
      </c>
      <c r="C89" s="24">
        <v>3.64</v>
      </c>
      <c r="G89" s="24">
        <f>+B89/Notes!C$11</f>
        <v>23.907846120408607</v>
      </c>
      <c r="H89" s="24">
        <f>+C89/Notes!C$25</f>
        <v>1.0042598273997396</v>
      </c>
      <c r="I89" s="24"/>
      <c r="J89" s="24"/>
      <c r="L89" s="24">
        <f>+G89*Silver!$D236/100</f>
        <v>5.970574974804856</v>
      </c>
      <c r="M89" s="24">
        <f>+H89*Silver!$D236</f>
        <v>25.079668672270394</v>
      </c>
    </row>
    <row r="90" spans="1:13" ht="15">
      <c r="A90" s="12">
        <v>1871</v>
      </c>
      <c r="B90" s="12">
        <v>10</v>
      </c>
      <c r="C90" s="24">
        <v>4.35</v>
      </c>
      <c r="G90" s="24">
        <f>+B90/Notes!C$11</f>
        <v>21.734405564007822</v>
      </c>
      <c r="H90" s="24">
        <f>+C90/Notes!C$25</f>
        <v>1.2001456728540842</v>
      </c>
      <c r="I90" s="24"/>
      <c r="J90" s="24"/>
      <c r="L90" s="24">
        <f>+G90*Silver!$D237/100</f>
        <v>5.438748031243398</v>
      </c>
      <c r="M90" s="24">
        <f>+H90*Silver!$D237</f>
        <v>30.03206090094144</v>
      </c>
    </row>
    <row r="91" spans="1:13" ht="15">
      <c r="A91" s="12">
        <v>1872</v>
      </c>
      <c r="B91" s="12">
        <v>8</v>
      </c>
      <c r="C91" s="24">
        <v>3.63</v>
      </c>
      <c r="G91" s="24">
        <f>+B91/Notes!C$11</f>
        <v>17.38752445120626</v>
      </c>
      <c r="H91" s="24">
        <f>+C91/Notes!C$25</f>
        <v>1.00150087182996</v>
      </c>
      <c r="I91" s="24"/>
      <c r="J91" s="24"/>
      <c r="L91" s="24">
        <f>+G91*Silver!$D238/100</f>
        <v>4.3610556302533015</v>
      </c>
      <c r="M91" s="24">
        <f>+H91*Silver!$D238</f>
        <v>25.11916534210616</v>
      </c>
    </row>
    <row r="92" spans="1:13" ht="15">
      <c r="A92" s="12">
        <v>1873</v>
      </c>
      <c r="B92" s="12">
        <v>9</v>
      </c>
      <c r="C92" s="24">
        <v>3.94</v>
      </c>
      <c r="G92" s="24">
        <f>+B92/Notes!C$11</f>
        <v>19.56096500760704</v>
      </c>
      <c r="H92" s="24">
        <f>+C92/Notes!C$25</f>
        <v>1.0870284944931248</v>
      </c>
      <c r="I92" s="24"/>
      <c r="J92" s="24"/>
      <c r="L92" s="24">
        <f>+G92*Silver!$D239/100</f>
        <v>5.001565604814436</v>
      </c>
      <c r="M92" s="24">
        <f>+H92*Silver!$D239</f>
        <v>27.794356400084066</v>
      </c>
    </row>
    <row r="93" spans="1:13" ht="15">
      <c r="A93" s="12">
        <v>1874</v>
      </c>
      <c r="B93" s="12">
        <v>9</v>
      </c>
      <c r="C93" s="24">
        <v>3.68</v>
      </c>
      <c r="G93" s="24">
        <f>+B93/Notes!C$11</f>
        <v>19.56096500760704</v>
      </c>
      <c r="H93" s="24">
        <f>+C93/Notes!C$25</f>
        <v>1.0152956496788577</v>
      </c>
      <c r="I93" s="24"/>
      <c r="J93" s="24"/>
      <c r="L93" s="24">
        <f>+G93*Silver!$D240/100</f>
        <v>5.07481028940377</v>
      </c>
      <c r="M93" s="24">
        <f>+H93*Silver!$D240</f>
        <v>26.340381508649642</v>
      </c>
    </row>
    <row r="94" spans="1:13" ht="15">
      <c r="A94" s="12">
        <v>1875</v>
      </c>
      <c r="B94" s="12">
        <v>8</v>
      </c>
      <c r="C94" s="24">
        <v>3.52</v>
      </c>
      <c r="G94" s="24">
        <f>+B94/Notes!C$11</f>
        <v>17.38752445120626</v>
      </c>
      <c r="H94" s="24">
        <f>+C94/Notes!C$25</f>
        <v>0.9711523605623855</v>
      </c>
      <c r="I94" s="24"/>
      <c r="J94" s="24"/>
      <c r="L94" s="24">
        <f>+G94*Silver!$D241/100</f>
        <v>4.649911748708157</v>
      </c>
      <c r="M94" s="24">
        <f>+H94*Silver!$D241</f>
        <v>25.97133815016096</v>
      </c>
    </row>
    <row r="95" spans="1:13" ht="15">
      <c r="A95" s="12">
        <v>1876</v>
      </c>
      <c r="B95" s="12">
        <v>8</v>
      </c>
      <c r="C95" s="24">
        <v>3.13</v>
      </c>
      <c r="G95" s="24">
        <f>+B95/Notes!C$11</f>
        <v>17.38752445120626</v>
      </c>
      <c r="H95" s="24">
        <f>+C95/Notes!C$25</f>
        <v>0.8635530933409848</v>
      </c>
      <c r="I95" s="24"/>
      <c r="J95" s="24"/>
      <c r="L95" s="24">
        <f>+G95*Silver!$D242/100</f>
        <v>4.969908968161567</v>
      </c>
      <c r="M95" s="24">
        <f>+H95*Silver!$D242</f>
        <v>24.68310123803323</v>
      </c>
    </row>
    <row r="96" spans="1:13" ht="15">
      <c r="A96" s="12">
        <v>1877</v>
      </c>
      <c r="B96" s="12">
        <v>8</v>
      </c>
      <c r="C96" s="24">
        <v>2.93</v>
      </c>
      <c r="G96" s="24">
        <f>+B96/Notes!C$11</f>
        <v>17.38752445120626</v>
      </c>
      <c r="H96" s="24">
        <f>+C96/Notes!C$25</f>
        <v>0.8083739819453949</v>
      </c>
      <c r="I96" s="24"/>
      <c r="J96" s="24"/>
      <c r="L96" s="24">
        <f>+G96*Silver!$D243/100</f>
        <v>4.805352924643961</v>
      </c>
      <c r="M96" s="24">
        <f>+H96*Silver!$D243</f>
        <v>22.340858753345408</v>
      </c>
    </row>
    <row r="97" spans="1:13" ht="15">
      <c r="A97" s="12">
        <v>1878</v>
      </c>
      <c r="B97" s="12">
        <v>7</v>
      </c>
      <c r="C97" s="24">
        <v>3.35</v>
      </c>
      <c r="G97" s="24">
        <f>+B97/Notes!C$11</f>
        <v>15.214083894805476</v>
      </c>
      <c r="H97" s="24">
        <f>+C97/Notes!C$25</f>
        <v>0.924250115876134</v>
      </c>
      <c r="I97" s="24"/>
      <c r="J97" s="24"/>
      <c r="L97" s="24">
        <f>+G97*Silver!$D244/100</f>
        <v>4.387678353577524</v>
      </c>
      <c r="M97" s="24">
        <f>+H97*Silver!$D244</f>
        <v>26.654987935920552</v>
      </c>
    </row>
    <row r="98" spans="1:13" ht="15">
      <c r="A98" s="12">
        <v>1879</v>
      </c>
      <c r="B98" s="12">
        <v>6</v>
      </c>
      <c r="C98" s="24">
        <v>2.78</v>
      </c>
      <c r="G98" s="24">
        <f>+B98/Notes!C$11</f>
        <v>13.040643338404694</v>
      </c>
      <c r="H98" s="24">
        <f>+C98/Notes!C$25</f>
        <v>0.7669896483987022</v>
      </c>
      <c r="I98" s="24"/>
      <c r="J98" s="24"/>
      <c r="L98" s="24">
        <f>+G98*Silver!$D245/100</f>
        <v>3.8609175144031407</v>
      </c>
      <c r="M98" s="24">
        <f>+H98*Silver!$D245</f>
        <v>22.70811101893628</v>
      </c>
    </row>
    <row r="99" spans="1:13" ht="15">
      <c r="A99" s="12">
        <v>1880</v>
      </c>
      <c r="B99" s="12">
        <v>6</v>
      </c>
      <c r="C99" s="24">
        <v>3.16</v>
      </c>
      <c r="G99" s="24">
        <f>+B99/Notes!C$11</f>
        <v>13.040643338404694</v>
      </c>
      <c r="H99" s="24">
        <f>+C99/Notes!C$25</f>
        <v>0.8718299600503234</v>
      </c>
      <c r="I99" s="24"/>
      <c r="J99" s="24"/>
      <c r="L99" s="24">
        <f>+G99*Silver!$D246/100</f>
        <v>3.7608671602093056</v>
      </c>
      <c r="M99" s="24">
        <f>+H99*Silver!$D246</f>
        <v>25.143212500748938</v>
      </c>
    </row>
    <row r="100" spans="1:13" ht="15">
      <c r="A100" s="12">
        <v>1881</v>
      </c>
      <c r="B100" s="12">
        <v>7</v>
      </c>
      <c r="C100" s="24">
        <v>2.94</v>
      </c>
      <c r="G100" s="24">
        <f>+B100/Notes!C$11</f>
        <v>15.214083894805476</v>
      </c>
      <c r="H100" s="24">
        <f>+C100/Notes!C$25</f>
        <v>0.8111329375151742</v>
      </c>
      <c r="I100" s="24"/>
      <c r="J100" s="24"/>
      <c r="L100" s="24">
        <f>+G100*Silver!$D247/100</f>
        <v>4.46481130637875</v>
      </c>
      <c r="M100" s="24">
        <f>+H100*Silver!$D247</f>
        <v>23.803967004746575</v>
      </c>
    </row>
    <row r="101" spans="1:13" ht="15">
      <c r="A101" s="12">
        <v>1882</v>
      </c>
      <c r="B101" s="12">
        <v>7</v>
      </c>
      <c r="C101" s="24">
        <v>3.22</v>
      </c>
      <c r="G101" s="24">
        <f>+B101/Notes!C$11</f>
        <v>15.214083894805476</v>
      </c>
      <c r="H101" s="24">
        <f>+C101/Notes!C$25</f>
        <v>0.8883836934690005</v>
      </c>
      <c r="I101" s="24"/>
      <c r="J101" s="24"/>
      <c r="L101" s="24">
        <f>+G101*Silver!$D248/100</f>
        <v>4.425908794996093</v>
      </c>
      <c r="M101" s="24">
        <f>+H101*Silver!$D248</f>
        <v>25.843851193682635</v>
      </c>
    </row>
    <row r="102" spans="1:13" ht="15">
      <c r="A102" s="12">
        <v>1883</v>
      </c>
      <c r="B102" s="12">
        <v>7</v>
      </c>
      <c r="C102" s="24">
        <v>3.05</v>
      </c>
      <c r="G102" s="24">
        <f>+B102/Notes!C$11</f>
        <v>15.214083894805476</v>
      </c>
      <c r="H102" s="24">
        <f>+C102/Notes!C$25</f>
        <v>0.8414814487827488</v>
      </c>
      <c r="I102" s="24"/>
      <c r="J102" s="24"/>
      <c r="L102" s="24">
        <f>+G102*Silver!$D249/100</f>
        <v>4.544704695205899</v>
      </c>
      <c r="M102" s="24">
        <f>+H102*Silver!$D249</f>
        <v>25.136476948949525</v>
      </c>
    </row>
    <row r="103" spans="1:14" ht="15">
      <c r="A103" s="12">
        <v>1884</v>
      </c>
      <c r="B103" s="12">
        <v>7</v>
      </c>
      <c r="C103" s="24">
        <v>3.54</v>
      </c>
      <c r="G103" s="24">
        <f>+B103/Notes!C$11</f>
        <v>15.214083894805476</v>
      </c>
      <c r="H103" s="24">
        <f>+C103/Notes!C$25</f>
        <v>0.9766702717019445</v>
      </c>
      <c r="I103" s="24"/>
      <c r="J103" s="24"/>
      <c r="K103" s="24"/>
      <c r="L103" s="24"/>
      <c r="M103" s="24"/>
      <c r="N103" s="24"/>
    </row>
    <row r="104" spans="1:14" ht="15">
      <c r="A104" s="12">
        <v>1885</v>
      </c>
      <c r="B104" s="12">
        <v>6</v>
      </c>
      <c r="C104" s="24">
        <v>2.83</v>
      </c>
      <c r="G104" s="24">
        <f>+B104/Notes!C$11</f>
        <v>13.040643338404694</v>
      </c>
      <c r="H104" s="24">
        <f>+C104/Notes!C$25</f>
        <v>0.7807844262475998</v>
      </c>
      <c r="I104" s="24"/>
      <c r="J104" s="24"/>
      <c r="K104" s="24"/>
      <c r="L104" s="24" t="s">
        <v>12</v>
      </c>
      <c r="M104" s="24"/>
      <c r="N104" s="24"/>
    </row>
    <row r="105" spans="1:14" ht="15">
      <c r="A105" s="12">
        <v>1886</v>
      </c>
      <c r="B105" s="12">
        <v>6</v>
      </c>
      <c r="C105" s="24">
        <v>2.5</v>
      </c>
      <c r="G105" s="24">
        <f>+B105/Notes!C$11</f>
        <v>13.040643338404694</v>
      </c>
      <c r="H105" s="24">
        <f>+C105/Notes!C$25</f>
        <v>0.6897388924448761</v>
      </c>
      <c r="I105" s="24"/>
      <c r="J105" s="24"/>
      <c r="K105" s="24"/>
      <c r="L105" s="24"/>
      <c r="M105" s="24"/>
      <c r="N105" s="24"/>
    </row>
    <row r="106" spans="1:14" ht="15">
      <c r="A106" s="12">
        <v>1887</v>
      </c>
      <c r="B106" s="12">
        <v>5</v>
      </c>
      <c r="C106" s="24">
        <v>2.95</v>
      </c>
      <c r="G106" s="24">
        <f>+B106/Notes!C$11</f>
        <v>10.867202782003911</v>
      </c>
      <c r="H106" s="24">
        <f>+C106/Notes!C$25</f>
        <v>0.8138918930849539</v>
      </c>
      <c r="I106" s="24"/>
      <c r="J106" s="24"/>
      <c r="K106" s="24"/>
      <c r="L106" s="24"/>
      <c r="M106" s="24"/>
      <c r="N106" s="24"/>
    </row>
    <row r="107" spans="1:14" ht="15">
      <c r="A107" s="12">
        <v>1888</v>
      </c>
      <c r="C107" s="24">
        <v>2.97</v>
      </c>
      <c r="H107" s="24">
        <f>+C107/Notes!C$25</f>
        <v>0.8194098042245128</v>
      </c>
      <c r="I107" s="24"/>
      <c r="J107" s="24"/>
      <c r="K107" s="24"/>
      <c r="L107" s="24"/>
      <c r="M107" s="24"/>
      <c r="N107" s="24"/>
    </row>
    <row r="108" spans="1:14" ht="15">
      <c r="A108" s="12">
        <v>1889</v>
      </c>
      <c r="C108" s="24">
        <v>3.31</v>
      </c>
      <c r="H108" s="24">
        <f>+C108/Notes!C$25</f>
        <v>0.913214293597016</v>
      </c>
      <c r="I108" s="24"/>
      <c r="J108" s="24"/>
      <c r="K108" s="24"/>
      <c r="L108" s="24"/>
      <c r="M108" s="24"/>
      <c r="N108" s="24"/>
    </row>
    <row r="109" spans="1:14" ht="15">
      <c r="A109" s="12">
        <v>1890</v>
      </c>
      <c r="C109" s="24">
        <v>2.61</v>
      </c>
      <c r="H109" s="24">
        <f>+C109/Notes!C$25</f>
        <v>0.7200874037124506</v>
      </c>
      <c r="I109" s="24"/>
      <c r="J109" s="24"/>
      <c r="K109" s="24"/>
      <c r="L109" s="24"/>
      <c r="M109" s="24"/>
      <c r="N109" s="24"/>
    </row>
    <row r="110" spans="1:14" ht="15">
      <c r="A110" s="12">
        <v>1891</v>
      </c>
      <c r="C110" s="24">
        <v>2.52</v>
      </c>
      <c r="H110" s="24">
        <f>+C110/Notes!C$25</f>
        <v>0.6952568035844351</v>
      </c>
      <c r="I110" s="24"/>
      <c r="J110" s="24"/>
      <c r="K110" s="24"/>
      <c r="L110" s="24"/>
      <c r="M110" s="24"/>
      <c r="N110" s="24"/>
    </row>
    <row r="111" spans="1:14" ht="15">
      <c r="A111" s="12">
        <v>1892</v>
      </c>
      <c r="C111" s="24">
        <v>2.62</v>
      </c>
      <c r="H111" s="24">
        <f>+C111/Notes!C$25</f>
        <v>0.7228463592822302</v>
      </c>
      <c r="I111" s="24"/>
      <c r="J111" s="24"/>
      <c r="K111" s="24"/>
      <c r="L111" s="24"/>
      <c r="M111" s="24"/>
      <c r="N111" s="24"/>
    </row>
    <row r="112" spans="1:14" ht="15">
      <c r="A112" s="12">
        <v>1893</v>
      </c>
      <c r="C112" s="24">
        <v>2.56</v>
      </c>
      <c r="H112" s="24">
        <f>+C112/Notes!C$25</f>
        <v>0.7062926258635531</v>
      </c>
      <c r="I112" s="24"/>
      <c r="J112" s="24"/>
      <c r="K112" s="24"/>
      <c r="L112" s="24"/>
      <c r="M112" s="24"/>
      <c r="N112" s="24"/>
    </row>
    <row r="113" spans="1:14" ht="15">
      <c r="A113" s="12">
        <v>1894</v>
      </c>
      <c r="C113" s="24">
        <v>2.64</v>
      </c>
      <c r="H113" s="24">
        <f>+C113/Notes!C$25</f>
        <v>0.7283642704217892</v>
      </c>
      <c r="I113" s="24"/>
      <c r="J113" s="24"/>
      <c r="K113" s="24"/>
      <c r="L113" s="24"/>
      <c r="M113" s="24"/>
      <c r="N113" s="24"/>
    </row>
    <row r="114" spans="1:14" ht="15">
      <c r="A114" s="12">
        <v>1895</v>
      </c>
      <c r="C114" s="24">
        <v>2.51</v>
      </c>
      <c r="H114" s="24">
        <f>+C114/Notes!C$25</f>
        <v>0.6924978480146555</v>
      </c>
      <c r="I114" s="24"/>
      <c r="J114" s="24"/>
      <c r="K114" s="24"/>
      <c r="L114" s="24"/>
      <c r="M114" s="24"/>
      <c r="N114" s="24"/>
    </row>
    <row r="115" spans="1:14" ht="15">
      <c r="A115" s="12">
        <v>1896</v>
      </c>
      <c r="C115" s="24">
        <v>2.28</v>
      </c>
      <c r="H115" s="24">
        <f>+C115/Notes!C$25</f>
        <v>0.629041869909727</v>
      </c>
      <c r="I115" s="24"/>
      <c r="J115" s="24"/>
      <c r="K115" s="24"/>
      <c r="L115" s="24"/>
      <c r="M115" s="24"/>
      <c r="N115" s="24"/>
    </row>
    <row r="116" spans="1:14" ht="15">
      <c r="A116" s="12">
        <v>1897</v>
      </c>
      <c r="C116" s="24">
        <v>2.8</v>
      </c>
      <c r="H116" s="24">
        <f>+C116/Notes!C$25</f>
        <v>0.7725075595382612</v>
      </c>
      <c r="I116" s="24"/>
      <c r="J116" s="24"/>
      <c r="K116" s="24"/>
      <c r="L116" s="24"/>
      <c r="M116" s="24"/>
      <c r="N116" s="24"/>
    </row>
    <row r="117" spans="1:14" ht="15">
      <c r="A117" s="12">
        <v>1898</v>
      </c>
      <c r="C117" s="24">
        <v>2.29</v>
      </c>
      <c r="H117" s="24">
        <f>+C117/Notes!C$25</f>
        <v>0.6318008254795066</v>
      </c>
      <c r="I117" s="24"/>
      <c r="J117" s="24"/>
      <c r="K117" s="24"/>
      <c r="L117" s="24"/>
      <c r="M117" s="24"/>
      <c r="N117" s="24"/>
    </row>
    <row r="118" spans="1:14" ht="15">
      <c r="A118" s="12">
        <v>1899</v>
      </c>
      <c r="C118" s="24">
        <v>2.42</v>
      </c>
      <c r="H118" s="24">
        <f>+C118/Notes!C$25</f>
        <v>0.66766724788664</v>
      </c>
      <c r="I118" s="24"/>
      <c r="J118" s="24"/>
      <c r="K118" s="24"/>
      <c r="L118" s="24"/>
      <c r="M118" s="24"/>
      <c r="N118" s="24"/>
    </row>
    <row r="119" spans="1:14" ht="15">
      <c r="A119" s="12">
        <v>1900</v>
      </c>
      <c r="C119" s="24">
        <v>2.27</v>
      </c>
      <c r="H119" s="24">
        <f>+C119/Notes!C$25</f>
        <v>0.6262829143399475</v>
      </c>
      <c r="I119" s="24"/>
      <c r="J119" s="24"/>
      <c r="K119" s="24"/>
      <c r="L119" s="24"/>
      <c r="M119" s="24"/>
      <c r="N119" s="24"/>
    </row>
    <row r="120" spans="1:14" ht="15">
      <c r="A120" s="12">
        <v>1901</v>
      </c>
      <c r="C120" s="24">
        <v>2.47</v>
      </c>
      <c r="H120" s="24">
        <f>+C120/Notes!C$25</f>
        <v>0.6814620257355376</v>
      </c>
      <c r="I120" s="24"/>
      <c r="J120" s="24"/>
      <c r="K120" s="24"/>
      <c r="L120" s="24"/>
      <c r="M120" s="24"/>
      <c r="N120" s="24"/>
    </row>
    <row r="121" spans="1:14" ht="15">
      <c r="A121" s="12">
        <v>1902</v>
      </c>
      <c r="C121" s="24">
        <v>2.6</v>
      </c>
      <c r="H121" s="24">
        <f>+C121/Notes!C$25</f>
        <v>0.7173284481426712</v>
      </c>
      <c r="I121" s="24"/>
      <c r="J121" s="24"/>
      <c r="K121" s="24"/>
      <c r="L121" s="24"/>
      <c r="M121" s="24"/>
      <c r="N121" s="24"/>
    </row>
    <row r="122" spans="1:14" ht="15">
      <c r="A122" s="12">
        <v>1903</v>
      </c>
      <c r="C122" s="24">
        <v>3.61</v>
      </c>
      <c r="H122" s="24">
        <f>+C122/Notes!C$25</f>
        <v>0.995982960690401</v>
      </c>
      <c r="I122" s="24"/>
      <c r="J122" s="24"/>
      <c r="K122" s="24"/>
      <c r="L122" s="24"/>
      <c r="M122" s="24"/>
      <c r="N122" s="24"/>
    </row>
    <row r="123" spans="1:14" ht="15">
      <c r="A123" s="12">
        <v>1904</v>
      </c>
      <c r="C123" s="24">
        <v>3.01</v>
      </c>
      <c r="H123" s="24">
        <f>+C123/Notes!C$25</f>
        <v>0.8304456265036307</v>
      </c>
      <c r="I123" s="24"/>
      <c r="J123" s="24"/>
      <c r="K123" s="24"/>
      <c r="L123" s="24"/>
      <c r="M123" s="24"/>
      <c r="N123" s="24"/>
    </row>
    <row r="124" spans="1:14" ht="15">
      <c r="A124" s="12">
        <v>1905</v>
      </c>
      <c r="C124" s="24">
        <v>2.63</v>
      </c>
      <c r="H124" s="24">
        <f>+C124/Notes!C$25</f>
        <v>0.7256053148520096</v>
      </c>
      <c r="I124" s="24"/>
      <c r="J124" s="24"/>
      <c r="K124" s="24"/>
      <c r="L124" s="24"/>
      <c r="M124" s="24"/>
      <c r="N124" s="24"/>
    </row>
    <row r="125" spans="1:14" ht="15">
      <c r="A125" s="12">
        <v>1906</v>
      </c>
      <c r="C125" s="24">
        <v>3.16</v>
      </c>
      <c r="H125" s="24">
        <f>+C125/Notes!C$25</f>
        <v>0.8718299600503234</v>
      </c>
      <c r="I125" s="24"/>
      <c r="J125" s="24"/>
      <c r="K125" s="24"/>
      <c r="L125" s="24"/>
      <c r="M125" s="24"/>
      <c r="N125" s="24"/>
    </row>
    <row r="126" spans="1:14" ht="15">
      <c r="A126" s="12">
        <v>1907</v>
      </c>
      <c r="C126" s="24">
        <v>3.05</v>
      </c>
      <c r="H126" s="24">
        <f>+C126/Notes!C$25</f>
        <v>0.8414814487827488</v>
      </c>
      <c r="I126" s="24"/>
      <c r="J126" s="24"/>
      <c r="K126" s="24"/>
      <c r="L126" s="24"/>
      <c r="M126" s="24"/>
      <c r="N126" s="24"/>
    </row>
    <row r="127" spans="1:14" ht="15">
      <c r="A127" s="12">
        <v>1908</v>
      </c>
      <c r="C127" s="24">
        <v>3.08</v>
      </c>
      <c r="H127" s="24">
        <f>+C127/Notes!C$25</f>
        <v>0.8497583154920874</v>
      </c>
      <c r="I127" s="24"/>
      <c r="J127" s="24"/>
      <c r="K127" s="24"/>
      <c r="L127" s="24"/>
      <c r="M127" s="24"/>
      <c r="N127" s="24"/>
    </row>
    <row r="128" spans="1:14" ht="15">
      <c r="A128" s="12">
        <v>1909</v>
      </c>
      <c r="C128" s="24">
        <v>2.95</v>
      </c>
      <c r="H128" s="24">
        <f>+C128/Notes!C$25</f>
        <v>0.8138918930849539</v>
      </c>
      <c r="I128" s="24"/>
      <c r="J128" s="24"/>
      <c r="K128" s="24"/>
      <c r="L128" s="24"/>
      <c r="M128" s="24"/>
      <c r="N128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8"/>
  <sheetViews>
    <sheetView showZeros="0" workbookViewId="0" topLeftCell="A1">
      <selection activeCell="I106" sqref="I106"/>
    </sheetView>
  </sheetViews>
  <sheetFormatPr defaultColWidth="11.421875" defaultRowHeight="12.75"/>
  <cols>
    <col min="1" max="1" width="8.8515625" style="12" customWidth="1"/>
    <col min="2" max="2" width="12.7109375" style="12" customWidth="1"/>
    <col min="3" max="3" width="16.421875" style="12" customWidth="1"/>
    <col min="4" max="4" width="9.7109375" style="12" customWidth="1"/>
    <col min="5" max="5" width="13.7109375" style="12" customWidth="1"/>
    <col min="6" max="6" width="15.421875" style="12" customWidth="1"/>
    <col min="7" max="7" width="9.7109375" style="12" customWidth="1"/>
    <col min="8" max="8" width="14.140625" style="12" customWidth="1"/>
    <col min="9" max="9" width="15.00390625" style="12" customWidth="1"/>
    <col min="10" max="11" width="9.7109375" style="12" customWidth="1"/>
    <col min="12" max="16384" width="8.8515625" style="12" customWidth="1"/>
  </cols>
  <sheetData>
    <row r="1" spans="1:8" ht="15.75">
      <c r="A1" s="8" t="s">
        <v>59</v>
      </c>
      <c r="B1" s="9"/>
      <c r="C1" s="4"/>
      <c r="D1" s="11"/>
      <c r="E1" s="11"/>
      <c r="F1" s="11"/>
      <c r="G1" s="11"/>
      <c r="H1" s="11"/>
    </row>
    <row r="2" spans="1:8" ht="15">
      <c r="A2" s="13" t="s">
        <v>60</v>
      </c>
      <c r="B2" s="14"/>
      <c r="C2" s="15" t="s">
        <v>11</v>
      </c>
      <c r="D2" s="11"/>
      <c r="E2" s="11"/>
      <c r="F2" s="11"/>
      <c r="G2" s="11"/>
      <c r="H2" s="11"/>
    </row>
    <row r="3" spans="1:8" ht="15.75">
      <c r="A3" s="8" t="s">
        <v>40</v>
      </c>
      <c r="B3" s="9"/>
      <c r="C3" s="16" t="s">
        <v>73</v>
      </c>
      <c r="D3" s="11"/>
      <c r="E3" s="11"/>
      <c r="F3" s="11"/>
      <c r="G3" s="11"/>
      <c r="H3" s="11"/>
    </row>
    <row r="4" spans="1:8" ht="15">
      <c r="A4" s="13" t="s">
        <v>41</v>
      </c>
      <c r="B4" s="14"/>
      <c r="C4" s="11"/>
      <c r="D4" s="11"/>
      <c r="E4" s="11"/>
      <c r="F4" s="11"/>
      <c r="G4" s="11"/>
      <c r="H4" s="11"/>
    </row>
    <row r="5" spans="1:11" ht="15">
      <c r="A5" s="32"/>
      <c r="B5" s="30" t="s">
        <v>43</v>
      </c>
      <c r="C5" s="11"/>
      <c r="D5" s="11"/>
      <c r="E5" s="30" t="s">
        <v>44</v>
      </c>
      <c r="F5" s="11"/>
      <c r="H5" s="35" t="s">
        <v>46</v>
      </c>
      <c r="I5" s="36"/>
      <c r="J5" s="11"/>
      <c r="K5" s="11"/>
    </row>
    <row r="6" spans="2:9" s="21" customFormat="1" ht="19.5" customHeight="1">
      <c r="B6" s="21" t="s">
        <v>159</v>
      </c>
      <c r="C6" s="21" t="s">
        <v>160</v>
      </c>
      <c r="E6" s="21" t="s">
        <v>159</v>
      </c>
      <c r="F6" s="21" t="s">
        <v>160</v>
      </c>
      <c r="H6" s="21" t="s">
        <v>159</v>
      </c>
      <c r="I6" s="21" t="s">
        <v>160</v>
      </c>
    </row>
    <row r="7" spans="2:9" s="21" customFormat="1" ht="15">
      <c r="B7" s="21" t="s">
        <v>86</v>
      </c>
      <c r="C7" s="21" t="s">
        <v>86</v>
      </c>
      <c r="E7" s="21" t="s">
        <v>22</v>
      </c>
      <c r="F7" s="21" t="s">
        <v>22</v>
      </c>
      <c r="H7" s="21" t="s">
        <v>22</v>
      </c>
      <c r="I7" s="21" t="s">
        <v>22</v>
      </c>
    </row>
    <row r="8" spans="2:9" s="21" customFormat="1" ht="15">
      <c r="B8" s="21" t="s">
        <v>61</v>
      </c>
      <c r="C8" s="21" t="s">
        <v>61</v>
      </c>
      <c r="E8" s="21" t="s">
        <v>61</v>
      </c>
      <c r="F8" s="21" t="s">
        <v>61</v>
      </c>
      <c r="H8" s="21" t="s">
        <v>16</v>
      </c>
      <c r="I8" s="21" t="s">
        <v>16</v>
      </c>
    </row>
    <row r="9" ht="15">
      <c r="A9" s="12">
        <v>1790</v>
      </c>
    </row>
    <row r="10" ht="15">
      <c r="A10" s="12">
        <v>1791</v>
      </c>
    </row>
    <row r="11" ht="15">
      <c r="A11" s="12">
        <v>1792</v>
      </c>
    </row>
    <row r="12" ht="15">
      <c r="A12" s="12">
        <v>1793</v>
      </c>
    </row>
    <row r="13" ht="15">
      <c r="A13" s="12">
        <v>1794</v>
      </c>
    </row>
    <row r="14" ht="15">
      <c r="A14" s="12">
        <v>1795</v>
      </c>
    </row>
    <row r="15" ht="15">
      <c r="A15" s="12">
        <v>1796</v>
      </c>
    </row>
    <row r="16" ht="15">
      <c r="A16" s="12">
        <v>1797</v>
      </c>
    </row>
    <row r="17" ht="15">
      <c r="A17" s="12">
        <v>1798</v>
      </c>
    </row>
    <row r="18" ht="15">
      <c r="A18" s="12">
        <v>1799</v>
      </c>
    </row>
    <row r="19" ht="15">
      <c r="A19" s="12">
        <v>1800</v>
      </c>
    </row>
    <row r="20" ht="15">
      <c r="A20" s="12">
        <v>1801</v>
      </c>
    </row>
    <row r="21" ht="15">
      <c r="A21" s="12">
        <v>1802</v>
      </c>
    </row>
    <row r="22" spans="1:8" ht="15">
      <c r="A22" s="12">
        <v>1803</v>
      </c>
      <c r="B22" s="12">
        <v>34</v>
      </c>
      <c r="E22" s="24">
        <f>+B22/Notes!C$11</f>
        <v>73.8969789176266</v>
      </c>
      <c r="H22" s="24">
        <f>+E22/100*Silver!$D169</f>
        <v>18.23418349326418</v>
      </c>
    </row>
    <row r="23" spans="1:8" ht="15">
      <c r="A23" s="12">
        <v>1804</v>
      </c>
      <c r="B23" s="12">
        <v>33</v>
      </c>
      <c r="E23" s="24">
        <f>+B23/Notes!C$11</f>
        <v>71.72353836122582</v>
      </c>
      <c r="H23" s="24">
        <f>+E23/100*Silver!$D170</f>
        <v>17.69788397875641</v>
      </c>
    </row>
    <row r="24" spans="1:8" ht="15">
      <c r="A24" s="12">
        <v>1805</v>
      </c>
      <c r="B24" s="12">
        <v>35</v>
      </c>
      <c r="E24" s="24">
        <f>+B24/Notes!C$11</f>
        <v>76.07041947402739</v>
      </c>
      <c r="H24" s="24">
        <f>+E24/100*Silver!$D171</f>
        <v>19.291428343950255</v>
      </c>
    </row>
    <row r="25" spans="1:8" ht="15">
      <c r="A25" s="12">
        <v>1806</v>
      </c>
      <c r="B25" s="12">
        <v>48</v>
      </c>
      <c r="E25" s="24">
        <f>+B25/Notes!C$11</f>
        <v>104.32514670723755</v>
      </c>
      <c r="H25" s="24">
        <f>+E25/100*Silver!$D172</f>
        <v>25.97868078538155</v>
      </c>
    </row>
    <row r="26" spans="1:8" ht="15">
      <c r="A26" s="12">
        <v>1807</v>
      </c>
      <c r="B26" s="12">
        <v>38</v>
      </c>
      <c r="E26" s="24">
        <f>+B26/Notes!C$11</f>
        <v>82.59074114322974</v>
      </c>
      <c r="H26" s="24">
        <f>+E26/100*Silver!$D173</f>
        <v>20.37938155129526</v>
      </c>
    </row>
    <row r="27" spans="1:8" ht="15">
      <c r="A27" s="12">
        <v>1808</v>
      </c>
      <c r="B27" s="12">
        <v>35</v>
      </c>
      <c r="E27" s="24">
        <f>+B27/Notes!C$11</f>
        <v>76.07041947402739</v>
      </c>
      <c r="H27" s="24">
        <f>+E27/100*Silver!$D174</f>
        <v>19.55999976935477</v>
      </c>
    </row>
    <row r="28" spans="1:8" ht="15">
      <c r="A28" s="12">
        <v>1809</v>
      </c>
      <c r="B28" s="12">
        <v>36</v>
      </c>
      <c r="E28" s="24">
        <f>+B28/Notes!C$11</f>
        <v>78.24386003042817</v>
      </c>
      <c r="H28" s="24">
        <f>+E28/100*Silver!$D175</f>
        <v>20.029861667171946</v>
      </c>
    </row>
    <row r="29" spans="1:8" ht="15">
      <c r="A29" s="12">
        <v>1810</v>
      </c>
      <c r="B29" s="12">
        <v>37</v>
      </c>
      <c r="E29" s="24">
        <f>+B29/Notes!C$11</f>
        <v>80.41730058682894</v>
      </c>
      <c r="H29" s="24">
        <f>+E29/100*Silver!$D176</f>
        <v>20.39379567789027</v>
      </c>
    </row>
    <row r="30" spans="1:8" ht="15">
      <c r="A30" s="12">
        <v>1811</v>
      </c>
      <c r="B30" s="12">
        <v>34</v>
      </c>
      <c r="E30" s="24">
        <f>+B30/Notes!C$11</f>
        <v>73.8969789176266</v>
      </c>
      <c r="H30" s="24">
        <f>+E30/100*Silver!$D177</f>
        <v>18.40156555631193</v>
      </c>
    </row>
    <row r="31" spans="1:8" ht="15">
      <c r="A31" s="12">
        <v>1812</v>
      </c>
      <c r="B31" s="12">
        <v>40</v>
      </c>
      <c r="E31" s="24">
        <f>+B31/Notes!C$11</f>
        <v>86.93762225603129</v>
      </c>
      <c r="H31" s="24">
        <f>+E31/100*Silver!$D178</f>
        <v>22.46073442902779</v>
      </c>
    </row>
    <row r="32" spans="1:8" ht="15">
      <c r="A32" s="12">
        <v>1813</v>
      </c>
      <c r="B32" s="12">
        <v>45</v>
      </c>
      <c r="E32" s="24">
        <f>+B32/Notes!C$11</f>
        <v>97.8048250380352</v>
      </c>
      <c r="H32" s="24">
        <f>+E32/100*Silver!$D179</f>
        <v>25.511290907970274</v>
      </c>
    </row>
    <row r="33" spans="1:8" ht="15">
      <c r="A33" s="12">
        <v>1814</v>
      </c>
      <c r="B33" s="12">
        <v>44</v>
      </c>
      <c r="E33" s="24">
        <f>+B33/Notes!C$11</f>
        <v>95.63138448163443</v>
      </c>
      <c r="H33" s="24">
        <f>+E33/100*Silver!$D180</f>
        <v>23.078919780285442</v>
      </c>
    </row>
    <row r="34" spans="1:8" ht="15">
      <c r="A34" s="12">
        <v>1815</v>
      </c>
      <c r="B34" s="12">
        <v>48</v>
      </c>
      <c r="E34" s="24">
        <f>+B34/Notes!C$11</f>
        <v>104.32514670723755</v>
      </c>
      <c r="H34" s="24">
        <f>+E34/100*Silver!$D181</f>
        <v>25.517520771439866</v>
      </c>
    </row>
    <row r="35" spans="1:8" ht="15">
      <c r="A35" s="12">
        <v>1816</v>
      </c>
      <c r="B35" s="12">
        <v>46</v>
      </c>
      <c r="E35" s="24">
        <f>+B35/Notes!C$11</f>
        <v>99.978265594436</v>
      </c>
      <c r="H35" s="24">
        <f>+E35/100*Silver!$D182</f>
        <v>24.45429073929654</v>
      </c>
    </row>
    <row r="36" spans="1:8" ht="15">
      <c r="A36" s="12">
        <v>1817</v>
      </c>
      <c r="B36" s="12">
        <v>44</v>
      </c>
      <c r="E36" s="24">
        <f>+B36/Notes!C$11</f>
        <v>95.63138448163443</v>
      </c>
      <c r="H36" s="24">
        <f>+E36/100*Silver!$D183</f>
        <v>23.18203698678769</v>
      </c>
    </row>
    <row r="37" spans="1:8" ht="15">
      <c r="A37" s="12">
        <v>1818</v>
      </c>
      <c r="B37" s="12">
        <v>43</v>
      </c>
      <c r="E37" s="24">
        <f>+B37/Notes!C$11</f>
        <v>93.45794392523365</v>
      </c>
      <c r="H37" s="24">
        <f>+E37/100*Silver!$D184</f>
        <v>23.060879123834113</v>
      </c>
    </row>
    <row r="38" spans="1:8" ht="15">
      <c r="A38" s="12">
        <v>1819</v>
      </c>
      <c r="B38" s="12">
        <v>44</v>
      </c>
      <c r="E38" s="24">
        <f>+B38/Notes!C$11</f>
        <v>95.63138448163443</v>
      </c>
      <c r="H38" s="24">
        <f>+E38/100*Silver!$D185</f>
        <v>23.490343647336374</v>
      </c>
    </row>
    <row r="39" spans="1:8" ht="15">
      <c r="A39" s="12">
        <v>1820</v>
      </c>
      <c r="B39" s="12">
        <v>48</v>
      </c>
      <c r="E39" s="24">
        <f>+B39/Notes!C$11</f>
        <v>104.32514670723755</v>
      </c>
      <c r="H39" s="24">
        <f>+E39/100*Silver!$D186</f>
        <v>26.098467209752183</v>
      </c>
    </row>
    <row r="40" spans="1:8" ht="15">
      <c r="A40" s="12">
        <v>1821</v>
      </c>
      <c r="B40" s="12">
        <v>46</v>
      </c>
      <c r="E40" s="24">
        <f>+B40/Notes!C$11</f>
        <v>99.978265594436</v>
      </c>
      <c r="H40" s="24">
        <f>+E40/100*Silver!$D187</f>
        <v>25.593712130275264</v>
      </c>
    </row>
    <row r="41" spans="1:8" ht="15">
      <c r="A41" s="12">
        <v>1822</v>
      </c>
      <c r="B41" s="12">
        <v>54</v>
      </c>
      <c r="E41" s="24">
        <f>+B41/Notes!C$11</f>
        <v>117.36579004564224</v>
      </c>
      <c r="H41" s="24">
        <f>+E41/100*Silver!$D188</f>
        <v>29.763918016380394</v>
      </c>
    </row>
    <row r="42" spans="1:8" ht="15">
      <c r="A42" s="12">
        <v>1823</v>
      </c>
      <c r="B42" s="12">
        <v>44</v>
      </c>
      <c r="E42" s="24">
        <f>+B42/Notes!C$11</f>
        <v>95.63138448163443</v>
      </c>
      <c r="H42" s="24">
        <f>+E42/100*Silver!$D189</f>
        <v>24.252081346680324</v>
      </c>
    </row>
    <row r="43" spans="1:8" ht="15">
      <c r="A43" s="12">
        <v>1824</v>
      </c>
      <c r="B43" s="12">
        <v>47</v>
      </c>
      <c r="E43" s="24">
        <f>+B43/Notes!C$11</f>
        <v>102.15170615083677</v>
      </c>
      <c r="H43" s="24">
        <f>+E43/100*Silver!$D190</f>
        <v>25.905632347590345</v>
      </c>
    </row>
    <row r="44" spans="1:8" ht="15">
      <c r="A44" s="12">
        <v>1825</v>
      </c>
      <c r="B44" s="12">
        <v>42</v>
      </c>
      <c r="E44" s="24">
        <f>+B44/Notes!C$11</f>
        <v>91.28450336883286</v>
      </c>
      <c r="H44" s="24">
        <f>+E44/100*Silver!$D191</f>
        <v>22.935302768628087</v>
      </c>
    </row>
    <row r="45" spans="1:8" ht="15">
      <c r="A45" s="12">
        <v>1826</v>
      </c>
      <c r="B45" s="12">
        <v>40</v>
      </c>
      <c r="E45" s="24">
        <f>+B45/Notes!C$11</f>
        <v>86.93762225603129</v>
      </c>
      <c r="H45" s="24">
        <f>+E45/100*Silver!$D192</f>
        <v>22.04734667880029</v>
      </c>
    </row>
    <row r="46" spans="1:8" ht="15">
      <c r="A46" s="12">
        <v>1827</v>
      </c>
      <c r="B46" s="12">
        <v>30</v>
      </c>
      <c r="E46" s="24">
        <f>+B46/Notes!C$11</f>
        <v>65.20321669202347</v>
      </c>
      <c r="H46" s="24">
        <f>+E46/100*Silver!$D193</f>
        <v>16.458578296350698</v>
      </c>
    </row>
    <row r="47" spans="1:8" ht="15">
      <c r="A47" s="12">
        <v>1828</v>
      </c>
      <c r="B47" s="12">
        <v>35</v>
      </c>
      <c r="E47" s="24">
        <f>+B47/Notes!C$11</f>
        <v>76.07041947402739</v>
      </c>
      <c r="H47" s="24">
        <f>+E47/100*Silver!$D194</f>
        <v>19.291428343950255</v>
      </c>
    </row>
    <row r="48" spans="1:8" ht="15">
      <c r="A48" s="12">
        <v>1829</v>
      </c>
      <c r="B48" s="12">
        <v>28</v>
      </c>
      <c r="E48" s="24">
        <f>+B48/Notes!C$11</f>
        <v>60.856335579221906</v>
      </c>
      <c r="H48" s="24">
        <f>+E48/100*Silver!$D195</f>
        <v>15.433142675160205</v>
      </c>
    </row>
    <row r="49" spans="1:8" ht="15">
      <c r="A49" s="12">
        <v>1830</v>
      </c>
      <c r="B49" s="12">
        <v>38</v>
      </c>
      <c r="E49" s="24">
        <f>+B49/Notes!C$11</f>
        <v>82.59074114322974</v>
      </c>
      <c r="H49" s="24">
        <f>+E49/100*Silver!$D196</f>
        <v>21.043341443339223</v>
      </c>
    </row>
    <row r="50" spans="1:8" ht="15">
      <c r="A50" s="12">
        <v>1831</v>
      </c>
      <c r="B50" s="12">
        <v>54</v>
      </c>
      <c r="E50" s="24">
        <f>+B50/Notes!C$11</f>
        <v>117.36579004564224</v>
      </c>
      <c r="H50" s="24">
        <f>+E50/100*Silver!$D197</f>
        <v>29.625440933431253</v>
      </c>
    </row>
    <row r="51" spans="1:8" ht="15">
      <c r="A51" s="12">
        <v>1832</v>
      </c>
      <c r="B51" s="12">
        <v>39</v>
      </c>
      <c r="E51" s="24">
        <f>+B51/Notes!C$11</f>
        <v>84.76418169963051</v>
      </c>
      <c r="H51" s="24">
        <f>+E51/100*Silver!$D198</f>
        <v>21.396151785255906</v>
      </c>
    </row>
    <row r="52" spans="1:8" ht="15">
      <c r="A52" s="12">
        <v>1833</v>
      </c>
      <c r="B52" s="12">
        <v>47</v>
      </c>
      <c r="E52" s="24">
        <f>+B52/Notes!C$11</f>
        <v>102.15170615083677</v>
      </c>
      <c r="H52" s="24">
        <f>+E52/100*Silver!$D199</f>
        <v>26.150097176585593</v>
      </c>
    </row>
    <row r="53" spans="1:8" ht="15">
      <c r="A53" s="12">
        <v>1834</v>
      </c>
      <c r="B53" s="12">
        <v>41</v>
      </c>
      <c r="E53" s="24">
        <f>+B53/Notes!C$11</f>
        <v>89.11106281243208</v>
      </c>
      <c r="H53" s="24">
        <f>+E53/100*Silver!$D200</f>
        <v>22.493390338345954</v>
      </c>
    </row>
    <row r="54" spans="1:8" ht="15">
      <c r="A54" s="12">
        <v>1835</v>
      </c>
      <c r="B54" s="12">
        <v>51</v>
      </c>
      <c r="E54" s="24">
        <f>+B54/Notes!C$11</f>
        <v>110.8454683764399</v>
      </c>
      <c r="H54" s="24">
        <f>+E54/100*Silver!$D201</f>
        <v>27.979583103796184</v>
      </c>
    </row>
    <row r="55" spans="1:8" ht="15">
      <c r="A55" s="12">
        <v>1836</v>
      </c>
      <c r="B55" s="12">
        <v>52</v>
      </c>
      <c r="E55" s="24">
        <f>+B55/Notes!C$11</f>
        <v>113.01890893284069</v>
      </c>
      <c r="H55" s="24">
        <f>+E55/100*Silver!$D202</f>
        <v>28.528202380341206</v>
      </c>
    </row>
    <row r="56" spans="1:8" ht="15">
      <c r="A56" s="12">
        <v>1837</v>
      </c>
      <c r="B56" s="12">
        <v>38</v>
      </c>
      <c r="E56" s="24">
        <f>+B56/Notes!C$11</f>
        <v>82.59074114322974</v>
      </c>
      <c r="H56" s="24">
        <f>+E56/100*Silver!$D203</f>
        <v>20.94497934486028</v>
      </c>
    </row>
    <row r="57" spans="1:8" ht="15">
      <c r="A57" s="12">
        <v>1838</v>
      </c>
      <c r="B57" s="12">
        <v>38</v>
      </c>
      <c r="E57" s="24">
        <f>+B57/Notes!C$11</f>
        <v>82.59074114322974</v>
      </c>
      <c r="H57" s="24">
        <f>+E57/100*Silver!$D204</f>
        <v>20.94497934486028</v>
      </c>
    </row>
    <row r="58" spans="1:8" ht="15">
      <c r="A58" s="12">
        <v>1839</v>
      </c>
      <c r="B58" s="12">
        <v>47</v>
      </c>
      <c r="E58" s="24">
        <f>+B58/Notes!C$11</f>
        <v>102.15170615083677</v>
      </c>
      <c r="H58" s="24">
        <f>+E58/100*Silver!$D205</f>
        <v>25.554749142882347</v>
      </c>
    </row>
    <row r="59" spans="1:8" ht="15">
      <c r="A59" s="12">
        <v>1840</v>
      </c>
      <c r="B59" s="12">
        <v>35</v>
      </c>
      <c r="E59" s="24">
        <f>+B59/Notes!C$11</f>
        <v>76.07041947402739</v>
      </c>
      <c r="H59" s="24">
        <f>+E59/100*Silver!$D206</f>
        <v>19.0301323404443</v>
      </c>
    </row>
    <row r="60" spans="1:8" ht="15">
      <c r="A60" s="12">
        <v>1841</v>
      </c>
      <c r="B60" s="12">
        <v>34</v>
      </c>
      <c r="E60" s="24">
        <f>+B60/Notes!C$11</f>
        <v>73.8969789176266</v>
      </c>
      <c r="H60" s="24">
        <f>+E60/100*Silver!$D207</f>
        <v>18.65305540253079</v>
      </c>
    </row>
    <row r="61" spans="1:8" ht="15">
      <c r="A61" s="12">
        <v>1842</v>
      </c>
      <c r="B61" s="12">
        <v>29</v>
      </c>
      <c r="E61" s="24">
        <f>+B61/Notes!C$11</f>
        <v>63.02977613562269</v>
      </c>
      <c r="H61" s="24">
        <f>+E61/100*Silver!$D208</f>
        <v>16.059392154127302</v>
      </c>
    </row>
    <row r="62" spans="1:8" ht="15">
      <c r="A62" s="12">
        <v>1843</v>
      </c>
      <c r="B62" s="12">
        <v>26</v>
      </c>
      <c r="E62" s="24">
        <f>+B62/Notes!C$11</f>
        <v>56.509454466420344</v>
      </c>
      <c r="H62" s="24">
        <f>+E62/100*Silver!$D209</f>
        <v>14.466011204068625</v>
      </c>
    </row>
    <row r="63" spans="1:8" ht="15">
      <c r="A63" s="12">
        <v>1844</v>
      </c>
      <c r="B63" s="12">
        <v>36</v>
      </c>
      <c r="E63" s="24">
        <f>+B63/Notes!C$11</f>
        <v>78.24386003042817</v>
      </c>
      <c r="H63" s="24">
        <f>+E63/100*Silver!$D210</f>
        <v>19.842612010920263</v>
      </c>
    </row>
    <row r="64" spans="1:8" ht="15">
      <c r="A64" s="12">
        <v>1845</v>
      </c>
      <c r="B64" s="12">
        <v>29</v>
      </c>
      <c r="E64" s="24">
        <f>+B64/Notes!C$11</f>
        <v>63.02977613562269</v>
      </c>
      <c r="H64" s="24">
        <f>+E64/100*Silver!$D211</f>
        <v>16.13516634299962</v>
      </c>
    </row>
    <row r="65" spans="1:8" ht="15">
      <c r="A65" s="12">
        <v>1846</v>
      </c>
      <c r="B65" s="12">
        <v>24</v>
      </c>
      <c r="E65" s="24">
        <f>+B65/Notes!C$11</f>
        <v>52.162573353618775</v>
      </c>
      <c r="H65" s="24">
        <f>+E65/100*Silver!$D212</f>
        <v>13.290531437898457</v>
      </c>
    </row>
    <row r="66" spans="1:8" ht="15">
      <c r="A66" s="12">
        <v>1847</v>
      </c>
      <c r="B66" s="12">
        <v>33</v>
      </c>
      <c r="E66" s="24">
        <f>+B66/Notes!C$11</f>
        <v>71.72353836122582</v>
      </c>
      <c r="H66" s="24">
        <f>+E66/100*Silver!$D213</f>
        <v>18.189061010010242</v>
      </c>
    </row>
    <row r="67" spans="1:8" ht="15">
      <c r="A67" s="12">
        <v>1848</v>
      </c>
      <c r="B67" s="12">
        <v>28</v>
      </c>
      <c r="E67" s="24">
        <f>+B67/Notes!C$11</f>
        <v>60.856335579221906</v>
      </c>
      <c r="H67" s="24">
        <f>+E67/100*Silver!$D214</f>
        <v>15.433142675160205</v>
      </c>
    </row>
    <row r="68" spans="1:8" ht="15">
      <c r="A68" s="12">
        <v>1849</v>
      </c>
      <c r="B68" s="12">
        <v>33</v>
      </c>
      <c r="E68" s="24">
        <f>+B68/Notes!C$11</f>
        <v>71.72353836122582</v>
      </c>
      <c r="H68" s="24">
        <f>+E68/100*Silver!$D215</f>
        <v>18.104436125985767</v>
      </c>
    </row>
    <row r="69" spans="1:8" ht="15">
      <c r="A69" s="12">
        <v>1850</v>
      </c>
      <c r="B69" s="12">
        <v>36</v>
      </c>
      <c r="E69" s="24">
        <f>+B69/Notes!C$11</f>
        <v>78.24386003042817</v>
      </c>
      <c r="H69" s="24">
        <f>+E69/100*Silver!$D216</f>
        <v>19.658830944538362</v>
      </c>
    </row>
    <row r="70" spans="1:8" ht="15">
      <c r="A70" s="12">
        <v>1851</v>
      </c>
      <c r="B70" s="12">
        <v>41</v>
      </c>
      <c r="E70" s="24">
        <f>+B70/Notes!C$11</f>
        <v>89.11106281243208</v>
      </c>
      <c r="H70" s="24">
        <f>+E70/100*Silver!$D217</f>
        <v>22.050960482774155</v>
      </c>
    </row>
    <row r="71" spans="1:8" ht="15">
      <c r="A71" s="12">
        <v>1852</v>
      </c>
      <c r="B71" s="12">
        <v>38</v>
      </c>
      <c r="E71" s="24">
        <f>+B71/Notes!C$11</f>
        <v>82.59074114322974</v>
      </c>
      <c r="H71" s="24">
        <f>+E71/100*Silver!$D218</f>
        <v>20.590081647747482</v>
      </c>
    </row>
    <row r="72" spans="1:8" ht="15">
      <c r="A72" s="12">
        <v>1853</v>
      </c>
      <c r="B72" s="12">
        <v>52</v>
      </c>
      <c r="E72" s="24">
        <f>+B72/Notes!C$11</f>
        <v>113.01890893284069</v>
      </c>
      <c r="H72" s="24">
        <f>+E72/100*Silver!$D219</f>
        <v>27.761315219579345</v>
      </c>
    </row>
    <row r="73" spans="1:8" ht="15">
      <c r="A73" s="12">
        <v>1854</v>
      </c>
      <c r="B73" s="12">
        <v>34</v>
      </c>
      <c r="E73" s="24">
        <f>+B73/Notes!C$11</f>
        <v>73.8969789176266</v>
      </c>
      <c r="H73" s="24">
        <f>+E73/100*Silver!$D220</f>
        <v>18.15162918203265</v>
      </c>
    </row>
    <row r="74" spans="1:8" ht="15">
      <c r="A74" s="12">
        <v>1855</v>
      </c>
      <c r="B74" s="12">
        <v>38</v>
      </c>
      <c r="E74" s="24">
        <f>+B74/Notes!C$11</f>
        <v>82.59074114322974</v>
      </c>
      <c r="H74" s="24">
        <f>+E74/100*Silver!$D221</f>
        <v>20.437475569400437</v>
      </c>
    </row>
    <row r="75" spans="1:8" ht="15">
      <c r="A75" s="12">
        <v>1856</v>
      </c>
      <c r="B75" s="12">
        <v>39</v>
      </c>
      <c r="E75" s="24">
        <f>+B75/Notes!C$11</f>
        <v>84.76418169963051</v>
      </c>
      <c r="H75" s="24">
        <f>+E75/100*Silver!$D222</f>
        <v>20.97530387385834</v>
      </c>
    </row>
    <row r="76" spans="1:8" ht="15">
      <c r="A76" s="12">
        <v>1857</v>
      </c>
      <c r="B76" s="12">
        <v>42</v>
      </c>
      <c r="E76" s="24">
        <f>+B76/Notes!C$11</f>
        <v>91.28450336883286</v>
      </c>
      <c r="H76" s="24">
        <f>+E76/100*Silver!$D223</f>
        <v>22.422600754275628</v>
      </c>
    </row>
    <row r="77" spans="1:8" ht="15">
      <c r="A77" s="12">
        <v>1858</v>
      </c>
      <c r="B77" s="12">
        <v>36</v>
      </c>
      <c r="E77" s="24">
        <f>+B77/Notes!C$11</f>
        <v>78.24386003042817</v>
      </c>
      <c r="H77" s="24">
        <f>+E77/100*Silver!$D224</f>
        <v>19.361818960484623</v>
      </c>
    </row>
    <row r="78" spans="1:8" ht="15">
      <c r="A78" s="12">
        <v>1859</v>
      </c>
      <c r="B78" s="12">
        <v>44</v>
      </c>
      <c r="E78" s="24">
        <f>+B78/Notes!C$11</f>
        <v>95.63138448163443</v>
      </c>
      <c r="H78" s="24">
        <f>+E78/100*Silver!$D225</f>
        <v>23.318784957777172</v>
      </c>
    </row>
    <row r="79" spans="1:8" ht="15">
      <c r="A79" s="12">
        <v>1860</v>
      </c>
      <c r="B79" s="12">
        <v>44</v>
      </c>
      <c r="E79" s="24">
        <f>+B79/Notes!C$11</f>
        <v>95.63138448163443</v>
      </c>
      <c r="H79" s="24">
        <f>+E79/100*Silver!$D226</f>
        <v>23.490343647336374</v>
      </c>
    </row>
    <row r="80" spans="1:8" ht="15">
      <c r="A80" s="12">
        <v>1861</v>
      </c>
      <c r="B80" s="12">
        <v>36</v>
      </c>
      <c r="E80" s="24">
        <f>+B80/Notes!C$11</f>
        <v>78.24386003042817</v>
      </c>
      <c r="H80" s="24">
        <f>+E80/100*Silver!$D227</f>
        <v>19.506393139971298</v>
      </c>
    </row>
    <row r="81" spans="1:8" ht="15">
      <c r="A81" s="12">
        <v>1862</v>
      </c>
      <c r="B81" s="12">
        <v>48</v>
      </c>
      <c r="E81" s="24">
        <f>+B81/Notes!C$11</f>
        <v>104.32514670723755</v>
      </c>
      <c r="H81" s="24">
        <f>+E81/100*Silver!$D228</f>
        <v>25.62582943345786</v>
      </c>
    </row>
    <row r="82" spans="1:8" ht="15">
      <c r="A82" s="12">
        <v>1863</v>
      </c>
      <c r="B82" s="12">
        <v>57</v>
      </c>
      <c r="E82" s="24">
        <f>+B82/Notes!C$11</f>
        <v>123.8861117148446</v>
      </c>
      <c r="H82" s="24">
        <f>+E82/100*Silver!$D229</f>
        <v>30.543026539671988</v>
      </c>
    </row>
    <row r="83" spans="1:8" ht="15">
      <c r="A83" s="12">
        <v>1864</v>
      </c>
      <c r="B83" s="12">
        <v>85</v>
      </c>
      <c r="E83" s="24">
        <f>+B83/Notes!C$11</f>
        <v>184.7424472940665</v>
      </c>
      <c r="H83" s="24">
        <f>+E83/100*Silver!$D230</f>
        <v>45.54661852407226</v>
      </c>
    </row>
    <row r="84" spans="1:8" ht="15">
      <c r="A84" s="12">
        <v>1865</v>
      </c>
      <c r="B84" s="12">
        <v>59</v>
      </c>
      <c r="E84" s="24">
        <f>+B84/Notes!C$11</f>
        <v>128.23299282764617</v>
      </c>
      <c r="H84" s="24">
        <f>+E84/100*Silver!$D231</f>
        <v>31.804399951503363</v>
      </c>
    </row>
    <row r="85" spans="1:8" ht="15">
      <c r="A85" s="12">
        <v>1866</v>
      </c>
      <c r="B85" s="12">
        <v>55</v>
      </c>
      <c r="E85" s="24">
        <f>+B85/Notes!C$11</f>
        <v>119.53923060204303</v>
      </c>
      <c r="H85" s="24">
        <f>+E85/100*Silver!$D232</f>
        <v>29.605875338689994</v>
      </c>
    </row>
    <row r="86" spans="1:8" ht="15">
      <c r="A86" s="12">
        <v>1867</v>
      </c>
      <c r="B86" s="12">
        <v>44</v>
      </c>
      <c r="E86" s="24">
        <f>+B86/Notes!C$11</f>
        <v>95.63138448163443</v>
      </c>
      <c r="H86" s="24">
        <f>+E86/100*Silver!$D233</f>
        <v>23.84114717107603</v>
      </c>
    </row>
    <row r="87" spans="1:8" ht="15">
      <c r="A87" s="12">
        <v>1868</v>
      </c>
      <c r="B87" s="12">
        <v>38</v>
      </c>
      <c r="E87" s="24">
        <f>+B87/Notes!C$11</f>
        <v>82.59074114322974</v>
      </c>
      <c r="H87" s="24">
        <f>+E87/100*Silver!$D234</f>
        <v>20.65533399523386</v>
      </c>
    </row>
    <row r="88" spans="1:8" ht="15">
      <c r="A88" s="12">
        <v>1869</v>
      </c>
      <c r="B88" s="12">
        <v>40</v>
      </c>
      <c r="E88" s="24">
        <f>+B88/Notes!C$11</f>
        <v>86.93762225603129</v>
      </c>
      <c r="H88" s="24">
        <f>+E88/100*Silver!$D235</f>
        <v>21.75499212497359</v>
      </c>
    </row>
    <row r="89" spans="1:8" ht="15">
      <c r="A89" s="12">
        <v>1870</v>
      </c>
      <c r="B89" s="12">
        <v>39</v>
      </c>
      <c r="E89" s="24">
        <f>+B89/Notes!C$11</f>
        <v>84.76418169963051</v>
      </c>
      <c r="H89" s="24">
        <f>+E89/100*Silver!$D236</f>
        <v>21.168402183399035</v>
      </c>
    </row>
    <row r="90" spans="1:8" ht="15">
      <c r="A90" s="12">
        <v>1871</v>
      </c>
      <c r="B90" s="12">
        <v>50</v>
      </c>
      <c r="E90" s="24">
        <f>+B90/Notes!C$11</f>
        <v>108.67202782003912</v>
      </c>
      <c r="H90" s="24">
        <f>+E90/100*Silver!$D237</f>
        <v>27.193740156216993</v>
      </c>
    </row>
    <row r="91" spans="1:8" ht="15">
      <c r="A91" s="12">
        <v>1872</v>
      </c>
      <c r="B91" s="12">
        <v>49</v>
      </c>
      <c r="E91" s="24">
        <f>+B91/Notes!C$11</f>
        <v>106.49858726363834</v>
      </c>
      <c r="H91" s="24">
        <f>+E91/100*Silver!$D238</f>
        <v>26.711465735301474</v>
      </c>
    </row>
    <row r="92" spans="1:8" ht="15">
      <c r="A92" s="12">
        <v>1873</v>
      </c>
      <c r="B92" s="12">
        <v>38</v>
      </c>
      <c r="E92" s="24">
        <f>+B92/Notes!C$11</f>
        <v>82.59074114322974</v>
      </c>
      <c r="H92" s="24">
        <f>+E92/100*Silver!$D239</f>
        <v>21.117721442549847</v>
      </c>
    </row>
    <row r="93" spans="1:8" ht="15">
      <c r="A93" s="12">
        <v>1874</v>
      </c>
      <c r="B93" s="12">
        <v>42</v>
      </c>
      <c r="E93" s="24">
        <f>+B93/Notes!C$11</f>
        <v>91.28450336883286</v>
      </c>
      <c r="H93" s="24">
        <f>+E93/100*Silver!$D240</f>
        <v>23.68244801721759</v>
      </c>
    </row>
    <row r="94" spans="1:8" ht="15">
      <c r="A94" s="12">
        <v>1875</v>
      </c>
      <c r="B94" s="12">
        <v>39</v>
      </c>
      <c r="E94" s="24">
        <f>+B94/Notes!C$11</f>
        <v>84.76418169963051</v>
      </c>
      <c r="H94" s="24">
        <f>+E94/100*Silver!$D241</f>
        <v>22.668319774952263</v>
      </c>
    </row>
    <row r="95" spans="1:8" ht="15">
      <c r="A95" s="12">
        <v>1876</v>
      </c>
      <c r="B95" s="12">
        <v>32</v>
      </c>
      <c r="E95" s="24">
        <f>+B95/Notes!C$11</f>
        <v>69.55009780482504</v>
      </c>
      <c r="H95" s="24">
        <f>+E95/100*Silver!$D242</f>
        <v>19.87963587264627</v>
      </c>
    </row>
    <row r="96" spans="1:9" ht="15">
      <c r="A96" s="12">
        <v>1877</v>
      </c>
      <c r="C96" s="12">
        <v>25</v>
      </c>
      <c r="F96" s="24">
        <f>+C96/Notes!C$11</f>
        <v>54.33601391001956</v>
      </c>
      <c r="I96" s="24">
        <f>+F96/100*Silver!$D243</f>
        <v>15.016727889512376</v>
      </c>
    </row>
    <row r="97" spans="1:9" ht="15">
      <c r="A97" s="12">
        <v>1878</v>
      </c>
      <c r="C97" s="12">
        <v>22</v>
      </c>
      <c r="F97" s="24">
        <f>+C97/Notes!C$11</f>
        <v>47.815692240817214</v>
      </c>
      <c r="I97" s="24">
        <f>+F97/100*Silver!$D244</f>
        <v>13.78984625410079</v>
      </c>
    </row>
    <row r="98" spans="1:9" ht="15">
      <c r="A98" s="12">
        <v>1879</v>
      </c>
      <c r="C98" s="12">
        <v>21</v>
      </c>
      <c r="F98" s="24">
        <f>+C98/Notes!C$11</f>
        <v>45.64225168441643</v>
      </c>
      <c r="I98" s="24">
        <f>+F98/100*Silver!$D245</f>
        <v>13.513211300410992</v>
      </c>
    </row>
    <row r="99" spans="1:9" ht="15">
      <c r="A99" s="12">
        <v>1880</v>
      </c>
      <c r="C99" s="12">
        <v>27</v>
      </c>
      <c r="F99" s="24">
        <f>+C99/Notes!C$11</f>
        <v>58.68289502282112</v>
      </c>
      <c r="I99" s="24">
        <f>+F99/100*Silver!$D246</f>
        <v>16.923902220941876</v>
      </c>
    </row>
    <row r="100" spans="1:9" ht="15">
      <c r="A100" s="12">
        <v>1881</v>
      </c>
      <c r="C100" s="12">
        <v>25</v>
      </c>
      <c r="F100" s="24">
        <f>+C100/Notes!C$11</f>
        <v>54.33601391001956</v>
      </c>
      <c r="I100" s="24">
        <f>+F100/100*Silver!$D247</f>
        <v>15.945754665638395</v>
      </c>
    </row>
    <row r="101" spans="1:9" ht="15">
      <c r="A101" s="12">
        <v>1882</v>
      </c>
      <c r="C101" s="12">
        <v>26</v>
      </c>
      <c r="F101" s="24">
        <f>+C101/Notes!C$11</f>
        <v>56.509454466420344</v>
      </c>
      <c r="I101" s="24">
        <f>+F101/100*Silver!$D248</f>
        <v>16.43908980998549</v>
      </c>
    </row>
    <row r="102" spans="1:9" ht="15">
      <c r="A102" s="12">
        <v>1883</v>
      </c>
      <c r="C102" s="12">
        <v>23</v>
      </c>
      <c r="F102" s="24">
        <f>+C102/Notes!C$11</f>
        <v>49.989132797218</v>
      </c>
      <c r="I102" s="24">
        <f>+F102/100*Silver!$D249</f>
        <v>14.932601141390814</v>
      </c>
    </row>
    <row r="103" spans="1:6" ht="15">
      <c r="A103" s="12">
        <v>1884</v>
      </c>
      <c r="C103" s="12">
        <v>21</v>
      </c>
      <c r="F103" s="24">
        <f>+C103/Notes!C$11</f>
        <v>45.64225168441643</v>
      </c>
    </row>
    <row r="104" spans="1:9" ht="15">
      <c r="A104" s="12">
        <v>1885</v>
      </c>
      <c r="C104" s="12">
        <v>18</v>
      </c>
      <c r="F104" s="24">
        <f>+C104/Notes!C$11</f>
        <v>39.12193001521408</v>
      </c>
      <c r="H104" s="24" t="s">
        <v>12</v>
      </c>
      <c r="I104" s="24"/>
    </row>
    <row r="105" spans="1:6" ht="15">
      <c r="A105" s="12">
        <v>1886</v>
      </c>
      <c r="C105" s="12">
        <v>19</v>
      </c>
      <c r="F105" s="24">
        <f>+C105/Notes!C$11</f>
        <v>41.29537057161487</v>
      </c>
    </row>
    <row r="106" spans="1:6" ht="15">
      <c r="A106" s="12">
        <v>1887</v>
      </c>
      <c r="C106" s="12">
        <v>23</v>
      </c>
      <c r="F106" s="24">
        <f>+C106/Notes!C$11</f>
        <v>49.989132797218</v>
      </c>
    </row>
    <row r="107" spans="1:6" ht="15">
      <c r="A107" s="12">
        <v>1888</v>
      </c>
      <c r="C107" s="12">
        <v>22</v>
      </c>
      <c r="F107" s="24">
        <f>+C107/Notes!C$11</f>
        <v>47.815692240817214</v>
      </c>
    </row>
    <row r="108" spans="1:6" ht="15">
      <c r="A108" s="12">
        <v>1889</v>
      </c>
      <c r="C108" s="12">
        <v>22</v>
      </c>
      <c r="F108" s="24">
        <f>+C108/Notes!C$11</f>
        <v>47.815692240817214</v>
      </c>
    </row>
    <row r="109" spans="1:6" ht="15">
      <c r="A109" s="12">
        <v>1890</v>
      </c>
      <c r="C109" s="12">
        <v>22</v>
      </c>
      <c r="F109" s="24">
        <f>+C109/Notes!C$11</f>
        <v>47.815692240817214</v>
      </c>
    </row>
    <row r="110" spans="1:6" ht="15">
      <c r="A110" s="12">
        <v>1891</v>
      </c>
      <c r="C110" s="12">
        <v>24</v>
      </c>
      <c r="F110" s="24">
        <f>+C110/Notes!C$11</f>
        <v>52.162573353618775</v>
      </c>
    </row>
    <row r="111" spans="1:6" ht="15">
      <c r="A111" s="12">
        <v>1892</v>
      </c>
      <c r="C111" s="12">
        <v>19</v>
      </c>
      <c r="F111" s="24">
        <f>+C111/Notes!C$11</f>
        <v>41.29537057161487</v>
      </c>
    </row>
    <row r="112" spans="1:6" ht="15">
      <c r="A112" s="12">
        <v>1893</v>
      </c>
      <c r="C112" s="12">
        <v>19</v>
      </c>
      <c r="F112" s="24">
        <f>+C112/Notes!C$11</f>
        <v>41.29537057161487</v>
      </c>
    </row>
    <row r="113" spans="1:6" ht="15">
      <c r="A113" s="12">
        <v>1894</v>
      </c>
      <c r="C113" s="12">
        <v>13</v>
      </c>
      <c r="F113" s="24">
        <f>+C113/Notes!C$11</f>
        <v>28.254727233210172</v>
      </c>
    </row>
    <row r="114" spans="1:6" ht="15">
      <c r="A114" s="12">
        <v>1895</v>
      </c>
      <c r="C114" s="12">
        <v>12</v>
      </c>
      <c r="F114" s="24">
        <f>+C114/Notes!C$11</f>
        <v>26.081286676809388</v>
      </c>
    </row>
    <row r="115" spans="1:6" ht="15">
      <c r="A115" s="12">
        <v>1896</v>
      </c>
      <c r="C115" s="12">
        <v>12</v>
      </c>
      <c r="F115" s="24">
        <f>+C115/Notes!C$11</f>
        <v>26.081286676809388</v>
      </c>
    </row>
    <row r="116" spans="1:6" ht="15">
      <c r="A116" s="12">
        <v>1897</v>
      </c>
      <c r="C116" s="12">
        <v>14</v>
      </c>
      <c r="F116" s="24">
        <f>+C116/Notes!C$11</f>
        <v>30.428167789610953</v>
      </c>
    </row>
    <row r="117" spans="1:6" ht="15">
      <c r="A117" s="12">
        <v>1898</v>
      </c>
      <c r="C117" s="12">
        <v>16</v>
      </c>
      <c r="F117" s="24">
        <f>+C117/Notes!C$11</f>
        <v>34.77504890241252</v>
      </c>
    </row>
    <row r="118" spans="1:6" ht="15">
      <c r="A118" s="12">
        <v>1899</v>
      </c>
      <c r="C118" s="12">
        <v>17</v>
      </c>
      <c r="F118" s="24">
        <f>+C118/Notes!C$11</f>
        <v>36.9484894588133</v>
      </c>
    </row>
    <row r="119" spans="1:6" ht="15">
      <c r="A119" s="12">
        <v>1900</v>
      </c>
      <c r="C119" s="12">
        <v>20</v>
      </c>
      <c r="F119" s="24">
        <f>+C119/Notes!C$11</f>
        <v>43.468811128015645</v>
      </c>
    </row>
    <row r="120" spans="1:6" ht="15">
      <c r="A120" s="12">
        <v>1901</v>
      </c>
      <c r="C120" s="12">
        <v>16</v>
      </c>
      <c r="F120" s="24">
        <f>+C120/Notes!C$11</f>
        <v>34.77504890241252</v>
      </c>
    </row>
    <row r="121" spans="1:6" ht="15">
      <c r="A121" s="12">
        <v>1902</v>
      </c>
      <c r="C121" s="12">
        <v>17</v>
      </c>
      <c r="F121" s="24">
        <f>+C121/Notes!C$11</f>
        <v>36.9484894588133</v>
      </c>
    </row>
    <row r="122" spans="1:6" ht="15">
      <c r="A122" s="12">
        <v>1903</v>
      </c>
      <c r="C122" s="12">
        <v>17</v>
      </c>
      <c r="F122" s="24">
        <f>+C122/Notes!C$11</f>
        <v>36.9484894588133</v>
      </c>
    </row>
    <row r="123" spans="1:6" ht="15">
      <c r="A123" s="12">
        <v>1904</v>
      </c>
      <c r="C123" s="12">
        <v>25</v>
      </c>
      <c r="F123" s="24">
        <f>+C123/Notes!C$11</f>
        <v>54.33601391001956</v>
      </c>
    </row>
    <row r="124" spans="1:6" ht="15">
      <c r="A124" s="12">
        <v>1905</v>
      </c>
      <c r="C124" s="12">
        <v>30</v>
      </c>
      <c r="F124" s="24">
        <f>+C124/Notes!C$11</f>
        <v>65.20321669202347</v>
      </c>
    </row>
    <row r="125" spans="1:6" ht="15">
      <c r="A125" s="12">
        <v>1906</v>
      </c>
      <c r="C125" s="12">
        <v>29</v>
      </c>
      <c r="F125" s="24">
        <f>+C125/Notes!C$11</f>
        <v>63.02977613562269</v>
      </c>
    </row>
    <row r="126" spans="1:6" ht="15">
      <c r="A126" s="12">
        <v>1907</v>
      </c>
      <c r="C126" s="12">
        <v>22</v>
      </c>
      <c r="F126" s="24">
        <f>+C126/Notes!C$11</f>
        <v>47.815692240817214</v>
      </c>
    </row>
    <row r="127" spans="1:6" ht="15">
      <c r="A127" s="12">
        <v>1908</v>
      </c>
      <c r="C127" s="12">
        <v>20</v>
      </c>
      <c r="F127" s="24">
        <f>+C127/Notes!C$11</f>
        <v>43.468811128015645</v>
      </c>
    </row>
    <row r="128" spans="1:6" ht="15">
      <c r="A128" s="12">
        <v>1909</v>
      </c>
      <c r="C128" s="12">
        <v>29</v>
      </c>
      <c r="F128" s="24">
        <f>+C128/Notes!C$11</f>
        <v>63.02977613562269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61"/>
  <sheetViews>
    <sheetView showZeros="0" workbookViewId="0" topLeftCell="A1">
      <selection activeCell="C1" sqref="C1:C3"/>
    </sheetView>
  </sheetViews>
  <sheetFormatPr defaultColWidth="11.421875" defaultRowHeight="12.75"/>
  <cols>
    <col min="1" max="1" width="15.140625" style="12" customWidth="1"/>
    <col min="2" max="2" width="10.28125" style="12" customWidth="1"/>
    <col min="3" max="12" width="10.7109375" style="12" customWidth="1"/>
    <col min="13" max="13" width="3.8515625" style="12" customWidth="1"/>
    <col min="14" max="15" width="12.7109375" style="12" customWidth="1"/>
    <col min="16" max="24" width="9.7109375" style="12" customWidth="1"/>
    <col min="25" max="25" width="4.00390625" style="12" customWidth="1"/>
    <col min="26" max="51" width="12.7109375" style="12" customWidth="1"/>
    <col min="52" max="16384" width="8.8515625" style="12" customWidth="1"/>
  </cols>
  <sheetData>
    <row r="1" spans="1:8" ht="15.75">
      <c r="A1" s="8" t="s">
        <v>59</v>
      </c>
      <c r="B1" s="9"/>
      <c r="C1" s="4"/>
      <c r="D1" s="11"/>
      <c r="E1" s="11"/>
      <c r="F1" s="11"/>
      <c r="G1" s="11"/>
      <c r="H1" s="11"/>
    </row>
    <row r="2" spans="1:8" ht="15.75">
      <c r="A2" s="13" t="s">
        <v>60</v>
      </c>
      <c r="B2" s="14"/>
      <c r="C2" s="7" t="s">
        <v>11</v>
      </c>
      <c r="E2" s="11"/>
      <c r="F2" s="11"/>
      <c r="G2" s="11"/>
      <c r="H2" s="11"/>
    </row>
    <row r="3" spans="1:8" ht="15.75">
      <c r="A3" s="8" t="s">
        <v>40</v>
      </c>
      <c r="B3" s="9"/>
      <c r="C3" s="6" t="s">
        <v>74</v>
      </c>
      <c r="D3" s="11"/>
      <c r="E3" s="11"/>
      <c r="F3" s="11"/>
      <c r="G3" s="11"/>
      <c r="H3" s="11"/>
    </row>
    <row r="4" spans="1:8" ht="15">
      <c r="A4" s="13" t="s">
        <v>41</v>
      </c>
      <c r="B4" s="14"/>
      <c r="C4" s="11"/>
      <c r="D4" s="11"/>
      <c r="E4" s="11"/>
      <c r="F4" s="11"/>
      <c r="G4" s="11"/>
      <c r="H4" s="11"/>
    </row>
    <row r="5" spans="1:36" ht="15">
      <c r="A5" s="11"/>
      <c r="B5" s="30" t="s">
        <v>43</v>
      </c>
      <c r="C5" s="11"/>
      <c r="D5" s="11"/>
      <c r="E5" s="11"/>
      <c r="N5" s="30" t="s">
        <v>44</v>
      </c>
      <c r="O5" s="11"/>
      <c r="Z5" s="35" t="s">
        <v>46</v>
      </c>
      <c r="AA5" s="34"/>
      <c r="AB5" s="34"/>
      <c r="AC5" s="34"/>
      <c r="AD5" s="34"/>
      <c r="AE5" s="34"/>
      <c r="AF5" s="34"/>
      <c r="AG5" s="35" t="s">
        <v>46</v>
      </c>
      <c r="AH5" s="34"/>
      <c r="AI5" s="34"/>
      <c r="AJ5" s="34"/>
    </row>
    <row r="6" spans="2:36" s="37" customFormat="1" ht="15">
      <c r="B6" s="37" t="s">
        <v>164</v>
      </c>
      <c r="C6" s="37" t="s">
        <v>165</v>
      </c>
      <c r="D6" s="37" t="s">
        <v>166</v>
      </c>
      <c r="E6" s="37" t="s">
        <v>147</v>
      </c>
      <c r="F6" s="37" t="s">
        <v>140</v>
      </c>
      <c r="G6" s="37" t="s">
        <v>167</v>
      </c>
      <c r="H6" s="37" t="s">
        <v>168</v>
      </c>
      <c r="I6" s="37" t="s">
        <v>169</v>
      </c>
      <c r="J6" s="37" t="s">
        <v>170</v>
      </c>
      <c r="K6" s="37" t="s">
        <v>171</v>
      </c>
      <c r="L6" s="37" t="s">
        <v>172</v>
      </c>
      <c r="N6" s="37" t="s">
        <v>164</v>
      </c>
      <c r="O6" s="37" t="s">
        <v>165</v>
      </c>
      <c r="P6" s="37" t="s">
        <v>166</v>
      </c>
      <c r="Q6" s="37" t="s">
        <v>147</v>
      </c>
      <c r="R6" s="37" t="s">
        <v>140</v>
      </c>
      <c r="S6" s="37" t="s">
        <v>167</v>
      </c>
      <c r="T6" s="37" t="s">
        <v>168</v>
      </c>
      <c r="U6" s="37" t="s">
        <v>169</v>
      </c>
      <c r="V6" s="37" t="s">
        <v>170</v>
      </c>
      <c r="W6" s="37" t="s">
        <v>171</v>
      </c>
      <c r="X6" s="37" t="s">
        <v>172</v>
      </c>
      <c r="Z6" s="37" t="s">
        <v>164</v>
      </c>
      <c r="AA6" s="37" t="s">
        <v>165</v>
      </c>
      <c r="AB6" s="37" t="s">
        <v>166</v>
      </c>
      <c r="AC6" s="37" t="s">
        <v>147</v>
      </c>
      <c r="AD6" s="37" t="s">
        <v>140</v>
      </c>
      <c r="AE6" s="37" t="s">
        <v>167</v>
      </c>
      <c r="AF6" s="37" t="s">
        <v>168</v>
      </c>
      <c r="AG6" s="37" t="s">
        <v>169</v>
      </c>
      <c r="AH6" s="37" t="s">
        <v>170</v>
      </c>
      <c r="AI6" s="37" t="s">
        <v>171</v>
      </c>
      <c r="AJ6" s="37" t="s">
        <v>172</v>
      </c>
    </row>
    <row r="7" spans="2:36" s="37" customFormat="1" ht="15">
      <c r="B7" s="37" t="s">
        <v>86</v>
      </c>
      <c r="C7" s="37" t="s">
        <v>86</v>
      </c>
      <c r="D7" s="37" t="s">
        <v>86</v>
      </c>
      <c r="E7" s="37" t="s">
        <v>85</v>
      </c>
      <c r="F7" s="37" t="s">
        <v>134</v>
      </c>
      <c r="G7" s="37" t="s">
        <v>161</v>
      </c>
      <c r="H7" s="37" t="s">
        <v>162</v>
      </c>
      <c r="I7" s="37" t="s">
        <v>86</v>
      </c>
      <c r="J7" s="37" t="s">
        <v>163</v>
      </c>
      <c r="K7" s="37" t="s">
        <v>163</v>
      </c>
      <c r="L7" s="37" t="s">
        <v>85</v>
      </c>
      <c r="N7" s="37" t="s">
        <v>22</v>
      </c>
      <c r="O7" s="37" t="s">
        <v>22</v>
      </c>
      <c r="P7" s="37" t="s">
        <v>22</v>
      </c>
      <c r="Q7" s="37" t="s">
        <v>22</v>
      </c>
      <c r="R7" s="37" t="s">
        <v>134</v>
      </c>
      <c r="S7" s="37" t="s">
        <v>21</v>
      </c>
      <c r="T7" s="37" t="s">
        <v>162</v>
      </c>
      <c r="U7" s="37" t="s">
        <v>22</v>
      </c>
      <c r="V7" s="37" t="s">
        <v>21</v>
      </c>
      <c r="W7" s="37" t="s">
        <v>21</v>
      </c>
      <c r="X7" s="37" t="s">
        <v>21</v>
      </c>
      <c r="Z7" s="37" t="s">
        <v>22</v>
      </c>
      <c r="AA7" s="37" t="s">
        <v>22</v>
      </c>
      <c r="AB7" s="37" t="s">
        <v>22</v>
      </c>
      <c r="AC7" s="37" t="s">
        <v>21</v>
      </c>
      <c r="AD7" s="37" t="s">
        <v>134</v>
      </c>
      <c r="AE7" s="37" t="s">
        <v>21</v>
      </c>
      <c r="AF7" s="37" t="s">
        <v>162</v>
      </c>
      <c r="AG7" s="37" t="s">
        <v>22</v>
      </c>
      <c r="AH7" s="37" t="s">
        <v>21</v>
      </c>
      <c r="AI7" s="37" t="s">
        <v>21</v>
      </c>
      <c r="AJ7" s="37" t="s">
        <v>21</v>
      </c>
    </row>
    <row r="8" spans="2:36" s="38" customFormat="1" ht="15">
      <c r="B8" s="38" t="s">
        <v>61</v>
      </c>
      <c r="C8" s="38" t="s">
        <v>61</v>
      </c>
      <c r="D8" s="38" t="s">
        <v>61</v>
      </c>
      <c r="E8" s="38" t="s">
        <v>61</v>
      </c>
      <c r="F8" s="38" t="s">
        <v>61</v>
      </c>
      <c r="G8" s="38" t="s">
        <v>62</v>
      </c>
      <c r="H8" s="38" t="s">
        <v>61</v>
      </c>
      <c r="I8" s="38" t="s">
        <v>61</v>
      </c>
      <c r="J8" s="38" t="s">
        <v>61</v>
      </c>
      <c r="K8" s="38" t="s">
        <v>61</v>
      </c>
      <c r="L8" s="38" t="s">
        <v>62</v>
      </c>
      <c r="N8" s="38" t="s">
        <v>61</v>
      </c>
      <c r="O8" s="38" t="s">
        <v>61</v>
      </c>
      <c r="P8" s="38" t="s">
        <v>61</v>
      </c>
      <c r="Q8" s="38" t="s">
        <v>61</v>
      </c>
      <c r="R8" s="38" t="s">
        <v>61</v>
      </c>
      <c r="S8" s="38" t="s">
        <v>62</v>
      </c>
      <c r="T8" s="38" t="s">
        <v>61</v>
      </c>
      <c r="U8" s="38" t="s">
        <v>61</v>
      </c>
      <c r="V8" s="38" t="s">
        <v>61</v>
      </c>
      <c r="W8" s="38" t="s">
        <v>61</v>
      </c>
      <c r="X8" s="38" t="s">
        <v>62</v>
      </c>
      <c r="Z8" s="38" t="s">
        <v>16</v>
      </c>
      <c r="AA8" s="38" t="s">
        <v>16</v>
      </c>
      <c r="AB8" s="38" t="s">
        <v>16</v>
      </c>
      <c r="AC8" s="38" t="s">
        <v>16</v>
      </c>
      <c r="AD8" s="38" t="s">
        <v>16</v>
      </c>
      <c r="AE8" s="38" t="s">
        <v>16</v>
      </c>
      <c r="AF8" s="38" t="s">
        <v>16</v>
      </c>
      <c r="AG8" s="38" t="s">
        <v>16</v>
      </c>
      <c r="AH8" s="38" t="s">
        <v>16</v>
      </c>
      <c r="AI8" s="38" t="s">
        <v>16</v>
      </c>
      <c r="AJ8" s="38" t="s">
        <v>16</v>
      </c>
    </row>
    <row r="9" spans="1:36" ht="15" customHeight="1">
      <c r="A9" s="12">
        <v>1790</v>
      </c>
      <c r="C9" s="12">
        <v>14</v>
      </c>
      <c r="D9" s="12">
        <v>62</v>
      </c>
      <c r="E9" s="21"/>
      <c r="F9" s="21"/>
      <c r="G9" s="21"/>
      <c r="H9" s="21"/>
      <c r="I9" s="12">
        <v>6</v>
      </c>
      <c r="J9" s="12">
        <v>15</v>
      </c>
      <c r="K9" s="12">
        <v>25</v>
      </c>
      <c r="L9" s="24">
        <v>1.08</v>
      </c>
      <c r="N9" s="24"/>
      <c r="O9" s="24">
        <f>+C9*Notes!$C$12</f>
        <v>30.428167789610956</v>
      </c>
      <c r="P9" s="24">
        <f>+D9*Notes!$C$12</f>
        <v>134.75331449684853</v>
      </c>
      <c r="Q9" s="24">
        <f>+E9/Notes!C$28</f>
        <v>0</v>
      </c>
      <c r="R9" s="24">
        <f>+F9</f>
        <v>0</v>
      </c>
      <c r="S9" s="24">
        <f>+G9/Notes!$C$17</f>
        <v>0</v>
      </c>
      <c r="T9" s="24">
        <f>+H9</f>
        <v>0</v>
      </c>
      <c r="U9" s="24">
        <f>+I9/Notes!$C$11</f>
        <v>13.040643338404694</v>
      </c>
      <c r="V9" s="24">
        <f>+J9/Notes!$C$14</f>
        <v>13.621503814021068</v>
      </c>
      <c r="W9" s="24">
        <f>+K9/Notes!$C$14</f>
        <v>22.702506356701782</v>
      </c>
      <c r="X9" s="24">
        <f>+L9/Notes!C$13</f>
        <v>0.030647861744090357</v>
      </c>
      <c r="Z9" s="24">
        <f>+N9/100*Silver!$D156</f>
        <v>0</v>
      </c>
      <c r="AA9" s="24">
        <f>+O9/100*Silver!$D156</f>
        <v>7.303928446142262</v>
      </c>
      <c r="AB9" s="24">
        <f>+P9/100*Silver!$D156</f>
        <v>32.34596883291573</v>
      </c>
      <c r="AC9" s="24">
        <f>+Q9/100*Silver!$D156</f>
        <v>0</v>
      </c>
      <c r="AD9" s="24">
        <f>+R9/100*Silver!$D156</f>
        <v>0</v>
      </c>
      <c r="AE9" s="24">
        <f>+S9/100*Silver!$D156</f>
        <v>0</v>
      </c>
      <c r="AF9" s="24">
        <f>+T9/100*Silver!$D156</f>
        <v>0</v>
      </c>
      <c r="AG9" s="24">
        <f>+U9/100*Silver!$D156</f>
        <v>3.1302550483466836</v>
      </c>
      <c r="AH9" s="24">
        <f>+V9/100*Silver!$D156</f>
        <v>3.2696838624779994</v>
      </c>
      <c r="AI9" s="24">
        <f>+W9/100*Silver!$D156</f>
        <v>5.449473104129999</v>
      </c>
      <c r="AJ9" s="24">
        <f>+X9*Silver!$D156</f>
        <v>0.7356663429551793</v>
      </c>
    </row>
    <row r="10" spans="1:36" ht="15" customHeight="1">
      <c r="A10" s="12">
        <v>1791</v>
      </c>
      <c r="B10" s="12">
        <v>33</v>
      </c>
      <c r="C10" s="12">
        <v>14</v>
      </c>
      <c r="D10" s="12">
        <v>66</v>
      </c>
      <c r="E10" s="21"/>
      <c r="F10" s="21"/>
      <c r="G10" s="21"/>
      <c r="H10" s="21"/>
      <c r="I10" s="12">
        <v>7</v>
      </c>
      <c r="J10" s="12">
        <v>15</v>
      </c>
      <c r="K10" s="12">
        <v>29</v>
      </c>
      <c r="L10" s="24">
        <v>1.72</v>
      </c>
      <c r="N10" s="24">
        <f>+B10*Notes!$C$12</f>
        <v>71.72353836122582</v>
      </c>
      <c r="O10" s="24">
        <f>+C10*Notes!$C$12</f>
        <v>30.428167789610956</v>
      </c>
      <c r="P10" s="24">
        <f>+D10*Notes!$C$12</f>
        <v>143.44707672245164</v>
      </c>
      <c r="Q10" s="24">
        <f>+E10/Notes!C$28</f>
        <v>0</v>
      </c>
      <c r="R10" s="24">
        <f aca="true" t="shared" si="0" ref="R10:R73">+F10</f>
        <v>0</v>
      </c>
      <c r="S10" s="24">
        <f>+G10/Notes!$C$17</f>
        <v>0</v>
      </c>
      <c r="T10" s="24">
        <f aca="true" t="shared" si="1" ref="T10:T73">+H10</f>
        <v>0</v>
      </c>
      <c r="U10" s="24">
        <f>+I10/Notes!$C$11</f>
        <v>15.214083894805476</v>
      </c>
      <c r="V10" s="24">
        <f>+J10/Notes!$C$14</f>
        <v>13.621503814021068</v>
      </c>
      <c r="W10" s="24">
        <f>+K10/Notes!$C$14</f>
        <v>26.334907373774065</v>
      </c>
      <c r="X10" s="24">
        <f>+L10/Notes!C$13</f>
        <v>0.0488095575924402</v>
      </c>
      <c r="Z10" s="24">
        <f>+N10/100*Silver!$D157</f>
        <v>17.2968216748396</v>
      </c>
      <c r="AA10" s="24">
        <f>+O10/100*Silver!$D157</f>
        <v>7.33804555902286</v>
      </c>
      <c r="AB10" s="24">
        <f>+P10/100*Silver!$D157</f>
        <v>34.5936433496792</v>
      </c>
      <c r="AC10" s="24">
        <f>+Q10/100*Silver!$D157</f>
        <v>0</v>
      </c>
      <c r="AD10" s="24">
        <f>+R10/100*Silver!$D157</f>
        <v>0</v>
      </c>
      <c r="AE10" s="24">
        <f>+S10/100*Silver!$D157</f>
        <v>0</v>
      </c>
      <c r="AF10" s="24">
        <f>+T10/100*Silver!$D157</f>
        <v>0</v>
      </c>
      <c r="AG10" s="24">
        <f>+U10/100*Silver!$D157</f>
        <v>3.66902277951143</v>
      </c>
      <c r="AH10" s="24">
        <f>+V10/100*Silver!$D157</f>
        <v>3.2849567631153205</v>
      </c>
      <c r="AI10" s="24">
        <f>+W10/100*Silver!$D157</f>
        <v>6.350916408689619</v>
      </c>
      <c r="AJ10" s="24">
        <f>+X10*Silver!$D157</f>
        <v>1.1770894646222</v>
      </c>
    </row>
    <row r="11" spans="1:36" ht="15" customHeight="1">
      <c r="A11" s="12">
        <v>1792</v>
      </c>
      <c r="B11" s="12">
        <v>25</v>
      </c>
      <c r="C11" s="12">
        <v>17</v>
      </c>
      <c r="D11" s="12">
        <v>63</v>
      </c>
      <c r="E11" s="21"/>
      <c r="F11" s="21"/>
      <c r="G11" s="21"/>
      <c r="H11" s="21"/>
      <c r="I11" s="12">
        <v>6</v>
      </c>
      <c r="J11" s="12">
        <v>19</v>
      </c>
      <c r="K11" s="12">
        <v>40</v>
      </c>
      <c r="L11" s="24">
        <v>1.33</v>
      </c>
      <c r="N11" s="24">
        <f>+B11*Notes!$C$12</f>
        <v>54.33601391001957</v>
      </c>
      <c r="O11" s="24">
        <f>+C11*Notes!$C$12</f>
        <v>36.948489458813306</v>
      </c>
      <c r="P11" s="24">
        <f>+D11*Notes!$C$12</f>
        <v>136.9267550532493</v>
      </c>
      <c r="Q11" s="24">
        <f>+E11/Notes!C$28</f>
        <v>0</v>
      </c>
      <c r="R11" s="24">
        <f t="shared" si="0"/>
        <v>0</v>
      </c>
      <c r="S11" s="24">
        <f>+G11/Notes!$C$17</f>
        <v>0</v>
      </c>
      <c r="T11" s="24">
        <f t="shared" si="1"/>
        <v>0</v>
      </c>
      <c r="U11" s="24">
        <f>+I11/Notes!$C$11</f>
        <v>13.040643338404694</v>
      </c>
      <c r="V11" s="24">
        <f>+J11/Notes!$C$14</f>
        <v>17.253904831093354</v>
      </c>
      <c r="W11" s="24">
        <f>+K11/Notes!$C$14</f>
        <v>36.32401017072285</v>
      </c>
      <c r="X11" s="24">
        <f>+L11/Notes!C$13</f>
        <v>0.037742274184852015</v>
      </c>
      <c r="Z11" s="24">
        <f>+N11/100*Silver!$D158</f>
        <v>13.164576199827607</v>
      </c>
      <c r="AA11" s="24">
        <f>+O11/100*Silver!$D158</f>
        <v>8.951911815882772</v>
      </c>
      <c r="AB11" s="24">
        <f>+P11/100*Silver!$D158</f>
        <v>33.174732023565575</v>
      </c>
      <c r="AC11" s="24">
        <f>+Q11/100*Silver!$D158</f>
        <v>0</v>
      </c>
      <c r="AD11" s="24">
        <f>+R11/100*Silver!$D158</f>
        <v>0</v>
      </c>
      <c r="AE11" s="24">
        <f>+S11/100*Silver!$D158</f>
        <v>0</v>
      </c>
      <c r="AF11" s="24">
        <f>+T11/100*Silver!$D158</f>
        <v>0</v>
      </c>
      <c r="AG11" s="24">
        <f>+U11/100*Silver!$D158</f>
        <v>3.1594982879586255</v>
      </c>
      <c r="AH11" s="24">
        <f>+V11/100*Silver!$D158</f>
        <v>4.180290907420013</v>
      </c>
      <c r="AI11" s="24">
        <f>+W11/100*Silver!$D158</f>
        <v>8.800612436673712</v>
      </c>
      <c r="AJ11" s="24">
        <f>+X11*Silver!$D158</f>
        <v>0.9144230662265226</v>
      </c>
    </row>
    <row r="12" spans="1:36" ht="15" customHeight="1">
      <c r="A12" s="12">
        <v>1793</v>
      </c>
      <c r="C12" s="12">
        <v>18</v>
      </c>
      <c r="D12" s="12">
        <v>60</v>
      </c>
      <c r="E12" s="21"/>
      <c r="F12" s="21"/>
      <c r="G12" s="21"/>
      <c r="H12" s="21"/>
      <c r="I12" s="12">
        <v>8</v>
      </c>
      <c r="J12" s="12">
        <v>28</v>
      </c>
      <c r="K12" s="12">
        <v>31</v>
      </c>
      <c r="L12" s="24">
        <v>2.22</v>
      </c>
      <c r="N12" s="24"/>
      <c r="O12" s="24">
        <f>+C12*Notes!$C$12</f>
        <v>39.12193001521409</v>
      </c>
      <c r="P12" s="24">
        <f>+D12*Notes!$C$12</f>
        <v>130.40643338404695</v>
      </c>
      <c r="Q12" s="24">
        <f>+E12/Notes!C$28</f>
        <v>0</v>
      </c>
      <c r="R12" s="24">
        <f t="shared" si="0"/>
        <v>0</v>
      </c>
      <c r="S12" s="24">
        <f>+G12/Notes!$C$17</f>
        <v>0</v>
      </c>
      <c r="T12" s="24">
        <f t="shared" si="1"/>
        <v>0</v>
      </c>
      <c r="U12" s="24">
        <f>+I12/Notes!$C$11</f>
        <v>17.38752445120626</v>
      </c>
      <c r="V12" s="24">
        <f>+J12/Notes!$C$14</f>
        <v>25.426807119505995</v>
      </c>
      <c r="W12" s="24">
        <f>+K12/Notes!$C$14</f>
        <v>28.151107882310207</v>
      </c>
      <c r="X12" s="24">
        <f>+L12/Notes!C$13</f>
        <v>0.06299838247396351</v>
      </c>
      <c r="Z12" s="24">
        <f>+N12/100*Silver!$D159</f>
        <v>0</v>
      </c>
      <c r="AA12" s="24">
        <f>+O12/100*Silver!$D159</f>
        <v>9.52235972329379</v>
      </c>
      <c r="AB12" s="24">
        <f>+P12/100*Silver!$D159</f>
        <v>31.741199077645962</v>
      </c>
      <c r="AC12" s="24">
        <f>+Q12/100*Silver!$D159</f>
        <v>0</v>
      </c>
      <c r="AD12" s="24">
        <f>+R12/100*Silver!$D159</f>
        <v>0</v>
      </c>
      <c r="AE12" s="24">
        <f>+S12/100*Silver!$D159</f>
        <v>0</v>
      </c>
      <c r="AF12" s="24">
        <f>+T12/100*Silver!$D159</f>
        <v>0</v>
      </c>
      <c r="AG12" s="24">
        <f>+U12/100*Silver!$D159</f>
        <v>4.232159877019462</v>
      </c>
      <c r="AH12" s="24">
        <f>+V12/100*Silver!$D159</f>
        <v>6.188938120194598</v>
      </c>
      <c r="AI12" s="24">
        <f>+W12/100*Silver!$D159</f>
        <v>6.852038633072589</v>
      </c>
      <c r="AJ12" s="24">
        <f>+X12*Silver!$D159</f>
        <v>1.5333938271180274</v>
      </c>
    </row>
    <row r="13" spans="1:36" ht="15" customHeight="1">
      <c r="A13" s="12">
        <v>1794</v>
      </c>
      <c r="B13" s="12">
        <v>28</v>
      </c>
      <c r="C13" s="12">
        <v>11</v>
      </c>
      <c r="D13" s="12">
        <v>61</v>
      </c>
      <c r="E13" s="21"/>
      <c r="F13" s="21"/>
      <c r="G13" s="21"/>
      <c r="H13" s="21"/>
      <c r="I13" s="12">
        <v>8</v>
      </c>
      <c r="J13" s="12">
        <v>27</v>
      </c>
      <c r="K13" s="12">
        <v>33</v>
      </c>
      <c r="L13" s="24">
        <v>3.12</v>
      </c>
      <c r="N13" s="24">
        <f>+B13*Notes!$C$12</f>
        <v>60.85633557922191</v>
      </c>
      <c r="O13" s="24">
        <f>+C13*Notes!$C$12</f>
        <v>23.907846120408607</v>
      </c>
      <c r="P13" s="24">
        <f>+D13*Notes!$C$12</f>
        <v>132.57987394044773</v>
      </c>
      <c r="Q13" s="24">
        <f>+E13/Notes!C$28</f>
        <v>0</v>
      </c>
      <c r="R13" s="24">
        <f t="shared" si="0"/>
        <v>0</v>
      </c>
      <c r="S13" s="24">
        <f>+G13/Notes!$C$17</f>
        <v>0</v>
      </c>
      <c r="T13" s="24">
        <f t="shared" si="1"/>
        <v>0</v>
      </c>
      <c r="U13" s="24">
        <f>+I13/Notes!$C$11</f>
        <v>17.38752445120626</v>
      </c>
      <c r="V13" s="24">
        <f>+J13/Notes!$C$14</f>
        <v>24.518706865237924</v>
      </c>
      <c r="W13" s="24">
        <f>+K13/Notes!$C$14</f>
        <v>29.967308390846352</v>
      </c>
      <c r="X13" s="24">
        <f>+L13/Notes!C$13</f>
        <v>0.08853826726070547</v>
      </c>
      <c r="Z13" s="24">
        <f>+N13/100*Silver!$D160</f>
        <v>14.880793795329314</v>
      </c>
      <c r="AA13" s="24">
        <f>+O13/100*Silver!$D160</f>
        <v>5.8460261338793735</v>
      </c>
      <c r="AB13" s="24">
        <f>+P13/100*Silver!$D160</f>
        <v>32.418872196967435</v>
      </c>
      <c r="AC13" s="24">
        <f>+Q13/100*Silver!$D160</f>
        <v>0</v>
      </c>
      <c r="AD13" s="24">
        <f>+R13/100*Silver!$D160</f>
        <v>0</v>
      </c>
      <c r="AE13" s="24">
        <f>+S13/100*Silver!$D160</f>
        <v>0</v>
      </c>
      <c r="AF13" s="24">
        <f>+T13/100*Silver!$D160</f>
        <v>0</v>
      </c>
      <c r="AG13" s="24">
        <f>+U13/100*Silver!$D160</f>
        <v>4.25165537009409</v>
      </c>
      <c r="AH13" s="24">
        <f>+V13/100*Silver!$D160</f>
        <v>5.995395837049111</v>
      </c>
      <c r="AI13" s="24">
        <f>+W13/100*Silver!$D160</f>
        <v>7.327706023060026</v>
      </c>
      <c r="AJ13" s="24">
        <f>+X13*Silver!$D160</f>
        <v>2.1649671896316964</v>
      </c>
    </row>
    <row r="14" spans="1:36" ht="15" customHeight="1">
      <c r="A14" s="12">
        <v>1795</v>
      </c>
      <c r="B14" s="12">
        <v>32</v>
      </c>
      <c r="C14" s="12">
        <v>16</v>
      </c>
      <c r="D14" s="12">
        <v>57</v>
      </c>
      <c r="E14" s="21"/>
      <c r="F14" s="21"/>
      <c r="G14" s="21"/>
      <c r="H14" s="21"/>
      <c r="I14" s="12">
        <v>8</v>
      </c>
      <c r="J14" s="12">
        <v>25</v>
      </c>
      <c r="K14" s="12">
        <v>36</v>
      </c>
      <c r="L14" s="24">
        <v>2.45</v>
      </c>
      <c r="N14" s="24">
        <f>+B14*Notes!$C$12</f>
        <v>69.55009780482504</v>
      </c>
      <c r="O14" s="24">
        <f>+C14*Notes!$C$12</f>
        <v>34.77504890241252</v>
      </c>
      <c r="P14" s="24">
        <f>+D14*Notes!$C$12</f>
        <v>123.8861117148446</v>
      </c>
      <c r="Q14" s="24">
        <f>+E14/Notes!C$28</f>
        <v>0</v>
      </c>
      <c r="R14" s="24">
        <f t="shared" si="0"/>
        <v>0</v>
      </c>
      <c r="S14" s="24">
        <f>+G14/Notes!$C$17</f>
        <v>0</v>
      </c>
      <c r="T14" s="24">
        <f t="shared" si="1"/>
        <v>0</v>
      </c>
      <c r="U14" s="24">
        <f>+I14/Notes!$C$11</f>
        <v>17.38752445120626</v>
      </c>
      <c r="V14" s="24">
        <f>+J14/Notes!$C$14</f>
        <v>22.702506356701782</v>
      </c>
      <c r="W14" s="24">
        <f>+K14/Notes!$C$14</f>
        <v>32.69160915365057</v>
      </c>
      <c r="X14" s="24">
        <f>+L14/Notes!C$13</f>
        <v>0.06952524191946424</v>
      </c>
      <c r="Z14" s="24">
        <f>+N14/100*Silver!$D161</f>
        <v>17.084603452674873</v>
      </c>
      <c r="AA14" s="24">
        <f>+O14/100*Silver!$D161</f>
        <v>8.542301726337437</v>
      </c>
      <c r="AB14" s="24">
        <f>+P14/100*Silver!$D161</f>
        <v>30.431949900077115</v>
      </c>
      <c r="AC14" s="24">
        <f>+Q14/100*Silver!$D161</f>
        <v>0</v>
      </c>
      <c r="AD14" s="24">
        <f>+R14/100*Silver!$D161</f>
        <v>0</v>
      </c>
      <c r="AE14" s="24">
        <f>+S14/100*Silver!$D161</f>
        <v>0</v>
      </c>
      <c r="AF14" s="24">
        <f>+T14/100*Silver!$D161</f>
        <v>0</v>
      </c>
      <c r="AG14" s="24">
        <f>+U14/100*Silver!$D161</f>
        <v>4.271150863168718</v>
      </c>
      <c r="AH14" s="24">
        <f>+V14/100*Silver!$D161</f>
        <v>5.5767472761076755</v>
      </c>
      <c r="AI14" s="24">
        <f>+W14/100*Silver!$D161</f>
        <v>8.030516077595054</v>
      </c>
      <c r="AJ14" s="24">
        <f>+X14*Silver!$D161</f>
        <v>1.7078497739552136</v>
      </c>
    </row>
    <row r="15" spans="1:36" ht="15" customHeight="1">
      <c r="A15" s="12">
        <v>1796</v>
      </c>
      <c r="B15" s="12">
        <v>36</v>
      </c>
      <c r="C15" s="12">
        <v>18</v>
      </c>
      <c r="D15" s="12">
        <v>53</v>
      </c>
      <c r="E15" s="21"/>
      <c r="F15" s="21"/>
      <c r="G15" s="21"/>
      <c r="H15" s="21"/>
      <c r="I15" s="12">
        <v>8</v>
      </c>
      <c r="J15" s="12">
        <v>32</v>
      </c>
      <c r="K15" s="12">
        <v>36</v>
      </c>
      <c r="L15" s="24">
        <v>2.43</v>
      </c>
      <c r="N15" s="24">
        <f>+B15*Notes!$C$12</f>
        <v>78.24386003042818</v>
      </c>
      <c r="O15" s="24">
        <f>+C15*Notes!$C$12</f>
        <v>39.12193001521409</v>
      </c>
      <c r="P15" s="24">
        <f>+D15*Notes!$C$12</f>
        <v>115.19234948924148</v>
      </c>
      <c r="Q15" s="24">
        <f>+E15/Notes!C$28</f>
        <v>0</v>
      </c>
      <c r="R15" s="24">
        <f t="shared" si="0"/>
        <v>0</v>
      </c>
      <c r="S15" s="24">
        <f>+G15/Notes!$C$17</f>
        <v>0</v>
      </c>
      <c r="T15" s="24">
        <f t="shared" si="1"/>
        <v>0</v>
      </c>
      <c r="U15" s="24">
        <f>+I15/Notes!$C$11</f>
        <v>17.38752445120626</v>
      </c>
      <c r="V15" s="24">
        <f>+J15/Notes!$C$14</f>
        <v>29.05920813657828</v>
      </c>
      <c r="W15" s="24">
        <f>+K15/Notes!$C$14</f>
        <v>32.69160915365057</v>
      </c>
      <c r="X15" s="24">
        <f>+L15/Notes!C$13</f>
        <v>0.06895768892420331</v>
      </c>
      <c r="Z15" s="24">
        <f>+N15/100*Silver!$D162</f>
        <v>19.307908603095058</v>
      </c>
      <c r="AA15" s="24">
        <f>+O15/100*Silver!$D162</f>
        <v>9.653954301547529</v>
      </c>
      <c r="AB15" s="24">
        <f>+P15/100*Silver!$D162</f>
        <v>28.42553211011217</v>
      </c>
      <c r="AC15" s="24">
        <f>+Q15/100*Silver!$D162</f>
        <v>0</v>
      </c>
      <c r="AD15" s="24">
        <f>+R15/100*Silver!$D162</f>
        <v>0</v>
      </c>
      <c r="AE15" s="24">
        <f>+S15/100*Silver!$D162</f>
        <v>0</v>
      </c>
      <c r="AF15" s="24">
        <f>+T15/100*Silver!$D162</f>
        <v>0</v>
      </c>
      <c r="AG15" s="24">
        <f>+U15/100*Silver!$D162</f>
        <v>4.290646356243346</v>
      </c>
      <c r="AH15" s="24">
        <f>+V15/100*Silver!$D162</f>
        <v>7.17081870144411</v>
      </c>
      <c r="AI15" s="24">
        <f>+W15/100*Silver!$D162</f>
        <v>8.067171039124625</v>
      </c>
      <c r="AJ15" s="24">
        <f>+X15*Silver!$D162</f>
        <v>1.7016399174470687</v>
      </c>
    </row>
    <row r="16" spans="1:36" ht="15" customHeight="1">
      <c r="A16" s="12">
        <v>1797</v>
      </c>
      <c r="C16" s="12">
        <v>14</v>
      </c>
      <c r="D16" s="12">
        <v>58</v>
      </c>
      <c r="E16" s="21"/>
      <c r="F16" s="21"/>
      <c r="G16" s="21"/>
      <c r="H16" s="21"/>
      <c r="I16" s="21"/>
      <c r="J16" s="12">
        <v>18</v>
      </c>
      <c r="K16" s="21"/>
      <c r="L16" s="24">
        <v>2.71</v>
      </c>
      <c r="N16" s="24"/>
      <c r="O16" s="24">
        <f>+C16*Notes!$C$12</f>
        <v>30.428167789610956</v>
      </c>
      <c r="P16" s="24">
        <f>+D16*Notes!$C$12</f>
        <v>126.0595522712454</v>
      </c>
      <c r="Q16" s="24">
        <f>+E16/Notes!C$28</f>
        <v>0</v>
      </c>
      <c r="R16" s="24">
        <f t="shared" si="0"/>
        <v>0</v>
      </c>
      <c r="S16" s="24">
        <f>+G16/Notes!$C$17</f>
        <v>0</v>
      </c>
      <c r="T16" s="24">
        <f t="shared" si="1"/>
        <v>0</v>
      </c>
      <c r="U16" s="24">
        <f>+I16/Notes!$C$11</f>
        <v>0</v>
      </c>
      <c r="V16" s="24">
        <f>+J16/Notes!$C$14</f>
        <v>16.345804576825284</v>
      </c>
      <c r="W16" s="24">
        <f>+K16/Notes!$C$14</f>
        <v>0</v>
      </c>
      <c r="X16" s="24">
        <f>+L16/Notes!C$13</f>
        <v>0.07690343085785636</v>
      </c>
      <c r="Z16" s="24">
        <f>+N16/100*Silver!$D163</f>
        <v>0</v>
      </c>
      <c r="AA16" s="24">
        <f>+O16/100*Silver!$D163</f>
        <v>7.542748236306454</v>
      </c>
      <c r="AB16" s="24">
        <f>+P16/100*Silver!$D163</f>
        <v>31.248528407555312</v>
      </c>
      <c r="AC16" s="24">
        <f>+Q16/100*Silver!$D163</f>
        <v>0</v>
      </c>
      <c r="AD16" s="24">
        <f>+R16/100*Silver!$D163</f>
        <v>0</v>
      </c>
      <c r="AE16" s="24">
        <f>+S16/100*Silver!$D163</f>
        <v>0</v>
      </c>
      <c r="AF16" s="24">
        <f>+T16/100*Silver!$D163</f>
        <v>0</v>
      </c>
      <c r="AG16" s="24">
        <f>+U16/100*Silver!$D163</f>
        <v>0</v>
      </c>
      <c r="AH16" s="24">
        <f>+V16/100*Silver!$D163</f>
        <v>4.051913000327098</v>
      </c>
      <c r="AI16" s="24">
        <f>+W16/100*Silver!$D163</f>
        <v>0</v>
      </c>
      <c r="AJ16" s="24">
        <f>+X16*Silver!$D163</f>
        <v>1.906336331124944</v>
      </c>
    </row>
    <row r="17" spans="1:36" ht="15" customHeight="1">
      <c r="A17" s="12">
        <v>1798</v>
      </c>
      <c r="B17" s="12">
        <v>37</v>
      </c>
      <c r="C17" s="12">
        <v>24</v>
      </c>
      <c r="D17" s="12">
        <v>93</v>
      </c>
      <c r="E17" s="12">
        <v>26</v>
      </c>
      <c r="F17" s="21"/>
      <c r="G17" s="21"/>
      <c r="H17" s="21"/>
      <c r="I17" s="21"/>
      <c r="J17" s="12">
        <v>34</v>
      </c>
      <c r="K17" s="12">
        <v>45</v>
      </c>
      <c r="L17" s="24">
        <v>2.76</v>
      </c>
      <c r="N17" s="24">
        <f>+B17*Notes!$C$12</f>
        <v>80.41730058682896</v>
      </c>
      <c r="O17" s="24">
        <f>+C17*Notes!$C$12</f>
        <v>52.16257335361878</v>
      </c>
      <c r="P17" s="24">
        <f>+D17*Notes!$C$12</f>
        <v>202.12997174527277</v>
      </c>
      <c r="Q17" s="24">
        <f>+E17/Notes!C$28</f>
        <v>0.8098999932373352</v>
      </c>
      <c r="R17" s="24">
        <f t="shared" si="0"/>
        <v>0</v>
      </c>
      <c r="S17" s="24">
        <f>+G17/Notes!$C$17</f>
        <v>0</v>
      </c>
      <c r="T17" s="24">
        <f t="shared" si="1"/>
        <v>0</v>
      </c>
      <c r="U17" s="24">
        <f>+I17/Notes!$C$11</f>
        <v>0</v>
      </c>
      <c r="V17" s="24">
        <f>+J17/Notes!$C$14</f>
        <v>30.875408645114423</v>
      </c>
      <c r="W17" s="24">
        <f>+K17/Notes!$C$14</f>
        <v>40.864511442063204</v>
      </c>
      <c r="X17" s="24">
        <f>+L17/Notes!C$13</f>
        <v>0.07832231334600868</v>
      </c>
      <c r="Z17" s="24">
        <f>+N17/100*Silver!$D164</f>
        <v>20.024572708565785</v>
      </c>
      <c r="AA17" s="24">
        <f>+O17/100*Silver!$D164</f>
        <v>12.988912027177806</v>
      </c>
      <c r="AB17" s="24">
        <f>+P17/100*Silver!$D164</f>
        <v>50.332034105314</v>
      </c>
      <c r="AC17" s="24">
        <f>+Q17/100*Silver!$D164</f>
        <v>0.20167179428930224</v>
      </c>
      <c r="AD17" s="24">
        <f>+R17/100*Silver!$D164</f>
        <v>0</v>
      </c>
      <c r="AE17" s="24">
        <f>+S17/100*Silver!$D164</f>
        <v>0</v>
      </c>
      <c r="AF17" s="24">
        <f>+T17/100*Silver!$D164</f>
        <v>0</v>
      </c>
      <c r="AG17" s="24">
        <f>+U17/100*Silver!$D164</f>
        <v>0</v>
      </c>
      <c r="AH17" s="24">
        <f>+V17/100*Silver!$D164</f>
        <v>7.688232019840223</v>
      </c>
      <c r="AI17" s="24">
        <f>+W17/100*Silver!$D164</f>
        <v>10.175601202729707</v>
      </c>
      <c r="AJ17" s="24">
        <f>+X17*Silver!$D164</f>
        <v>1.9502903564971152</v>
      </c>
    </row>
    <row r="18" spans="1:36" ht="15" customHeight="1">
      <c r="A18" s="12">
        <v>1799</v>
      </c>
      <c r="C18" s="12">
        <v>20</v>
      </c>
      <c r="D18" s="12">
        <v>83</v>
      </c>
      <c r="E18" s="12">
        <v>26</v>
      </c>
      <c r="F18" s="21"/>
      <c r="G18" s="21"/>
      <c r="H18" s="21"/>
      <c r="I18" s="21"/>
      <c r="J18" s="12">
        <v>34</v>
      </c>
      <c r="K18" s="12">
        <v>46</v>
      </c>
      <c r="L18" s="24">
        <v>2.75</v>
      </c>
      <c r="N18" s="24"/>
      <c r="O18" s="24">
        <f>+C18*Notes!$C$12</f>
        <v>43.46881112801565</v>
      </c>
      <c r="P18" s="24">
        <f>+D18*Notes!$C$12</f>
        <v>180.39556618126497</v>
      </c>
      <c r="Q18" s="24">
        <f>+E18/Notes!C$28</f>
        <v>0.8098999932373352</v>
      </c>
      <c r="R18" s="24">
        <f t="shared" si="0"/>
        <v>0</v>
      </c>
      <c r="S18" s="24">
        <f>+G18/Notes!$C$17</f>
        <v>0</v>
      </c>
      <c r="T18" s="24">
        <f t="shared" si="1"/>
        <v>0</v>
      </c>
      <c r="U18" s="24">
        <f>+I18/Notes!$C$11</f>
        <v>0</v>
      </c>
      <c r="V18" s="24">
        <f>+J18/Notes!$C$14</f>
        <v>30.875408645114423</v>
      </c>
      <c r="W18" s="24">
        <f>+K18/Notes!$C$14</f>
        <v>41.772611696331275</v>
      </c>
      <c r="X18" s="24">
        <f>+L18/Notes!C$13</f>
        <v>0.07803853684837822</v>
      </c>
      <c r="Z18" s="24">
        <f>+N18/100*Silver!$D165</f>
        <v>0</v>
      </c>
      <c r="AA18" s="24">
        <f>+O18/100*Silver!$D165</f>
        <v>10.872832088668074</v>
      </c>
      <c r="AB18" s="24">
        <f>+P18/100*Silver!$D165</f>
        <v>45.12225316797252</v>
      </c>
      <c r="AC18" s="24">
        <f>+Q18/100*Silver!$D165</f>
        <v>0.20257988214008335</v>
      </c>
      <c r="AD18" s="24">
        <f>+R18/100*Silver!$D165</f>
        <v>0</v>
      </c>
      <c r="AE18" s="24">
        <f>+S18/100*Silver!$D165</f>
        <v>0</v>
      </c>
      <c r="AF18" s="24">
        <f>+T18/100*Silver!$D165</f>
        <v>0</v>
      </c>
      <c r="AG18" s="24">
        <f>+U18/100*Silver!$D165</f>
        <v>0</v>
      </c>
      <c r="AH18" s="24">
        <f>+V18/100*Silver!$D165</f>
        <v>7.722850594618151</v>
      </c>
      <c r="AI18" s="24">
        <f>+W18/100*Silver!$D165</f>
        <v>10.448562569189262</v>
      </c>
      <c r="AJ18" s="24">
        <f>+X18*Silver!$D165</f>
        <v>1.9519740374286298</v>
      </c>
    </row>
    <row r="19" spans="1:36" ht="15" customHeight="1">
      <c r="A19" s="12">
        <v>1800</v>
      </c>
      <c r="B19" s="12">
        <v>36</v>
      </c>
      <c r="D19" s="12">
        <v>117</v>
      </c>
      <c r="E19" s="12">
        <v>50</v>
      </c>
      <c r="G19" s="21"/>
      <c r="H19" s="21"/>
      <c r="I19" s="21"/>
      <c r="J19" s="21"/>
      <c r="K19" s="12">
        <v>36</v>
      </c>
      <c r="L19" s="24">
        <v>2.5</v>
      </c>
      <c r="N19" s="24">
        <f>+B19*Notes!$C$12</f>
        <v>78.24386003042818</v>
      </c>
      <c r="O19" s="24"/>
      <c r="P19" s="24">
        <f>+D19*Notes!$C$12</f>
        <v>254.29254509889157</v>
      </c>
      <c r="Q19" s="24">
        <f>+E19/Notes!C$28</f>
        <v>1.5574999869948754</v>
      </c>
      <c r="R19" s="24">
        <f t="shared" si="0"/>
        <v>0</v>
      </c>
      <c r="S19" s="24">
        <f>+G19/Notes!$C$17</f>
        <v>0</v>
      </c>
      <c r="T19" s="24">
        <f t="shared" si="1"/>
        <v>0</v>
      </c>
      <c r="U19" s="24">
        <f>+I19/Notes!$C$11</f>
        <v>0</v>
      </c>
      <c r="V19" s="24">
        <f>+J19/Notes!$C$14</f>
        <v>0</v>
      </c>
      <c r="W19" s="24">
        <f>+K19/Notes!$C$14</f>
        <v>32.69160915365057</v>
      </c>
      <c r="X19" s="24">
        <f>+L19/Notes!C$13</f>
        <v>0.07094412440761656</v>
      </c>
      <c r="Z19" s="24">
        <f>+N19/100*Silver!$D166</f>
        <v>19.658830944538366</v>
      </c>
      <c r="AA19" s="24">
        <f>+O19/100*Silver!$D166</f>
        <v>0</v>
      </c>
      <c r="AB19" s="24">
        <f>+P19/100*Silver!$D166</f>
        <v>63.89120056974969</v>
      </c>
      <c r="AC19" s="24">
        <f>+Q19/100*Silver!$D166</f>
        <v>0.39132308820840006</v>
      </c>
      <c r="AD19" s="24">
        <f>+R19/100*Silver!$D166</f>
        <v>0</v>
      </c>
      <c r="AE19" s="24">
        <f>+S19/100*Silver!$D166</f>
        <v>0</v>
      </c>
      <c r="AF19" s="24">
        <f>+T19/100*Silver!$D166</f>
        <v>0</v>
      </c>
      <c r="AG19" s="24">
        <f>+U19/100*Silver!$D166</f>
        <v>0</v>
      </c>
      <c r="AH19" s="24">
        <f>+V19/100*Silver!$D166</f>
        <v>0</v>
      </c>
      <c r="AI19" s="24">
        <f>+W19/100*Silver!$D166</f>
        <v>8.21379233343816</v>
      </c>
      <c r="AJ19" s="24">
        <f>+X19*Silver!$D166</f>
        <v>1.7824766667892622</v>
      </c>
    </row>
    <row r="20" spans="1:36" ht="15" customHeight="1">
      <c r="A20" s="12">
        <v>1801</v>
      </c>
      <c r="B20" s="12">
        <v>28</v>
      </c>
      <c r="C20" s="12">
        <v>19</v>
      </c>
      <c r="D20" s="12">
        <v>110</v>
      </c>
      <c r="E20" s="12">
        <v>50</v>
      </c>
      <c r="G20" s="21"/>
      <c r="H20" s="21"/>
      <c r="I20" s="21"/>
      <c r="J20" s="12">
        <v>25</v>
      </c>
      <c r="K20" s="12">
        <v>38</v>
      </c>
      <c r="L20" s="24">
        <v>2.5</v>
      </c>
      <c r="N20" s="24">
        <f>+B20*Notes!$C$12</f>
        <v>60.85633557922191</v>
      </c>
      <c r="O20" s="24">
        <f>+C20*Notes!$C$12</f>
        <v>41.29537057161487</v>
      </c>
      <c r="P20" s="24">
        <f>+D20*Notes!$C$12</f>
        <v>239.0784612040861</v>
      </c>
      <c r="Q20" s="24">
        <f>+E20/Notes!C$28</f>
        <v>1.5574999869948754</v>
      </c>
      <c r="R20" s="24">
        <f t="shared" si="0"/>
        <v>0</v>
      </c>
      <c r="S20" s="24">
        <f>+G20/Notes!$C$17</f>
        <v>0</v>
      </c>
      <c r="T20" s="24">
        <f t="shared" si="1"/>
        <v>0</v>
      </c>
      <c r="U20" s="24">
        <f>+I20/Notes!$C$11</f>
        <v>0</v>
      </c>
      <c r="V20" s="24">
        <f>+J20/Notes!$C$14</f>
        <v>22.702506356701782</v>
      </c>
      <c r="W20" s="24">
        <f>+K20/Notes!$C$14</f>
        <v>34.50780966218671</v>
      </c>
      <c r="X20" s="24">
        <f>+L20/Notes!C$13</f>
        <v>0.07094412440761656</v>
      </c>
      <c r="Z20" s="24">
        <f>+N20/100*Silver!$D167</f>
        <v>15.084993539998111</v>
      </c>
      <c r="AA20" s="24">
        <f>+O20/100*Silver!$D167</f>
        <v>10.23624561642729</v>
      </c>
      <c r="AB20" s="24">
        <f>+P20/100*Silver!$D167</f>
        <v>59.26247462142116</v>
      </c>
      <c r="AC20" s="24">
        <f>+Q20/100*Silver!$D167</f>
        <v>0.3860711792575736</v>
      </c>
      <c r="AD20" s="24">
        <f>+R20/100*Silver!$D167</f>
        <v>0</v>
      </c>
      <c r="AE20" s="24">
        <f>+S20/100*Silver!$D167</f>
        <v>0</v>
      </c>
      <c r="AF20" s="24">
        <f>+T20/100*Silver!$D167</f>
        <v>0</v>
      </c>
      <c r="AG20" s="24">
        <f>+U20/100*Silver!$D167</f>
        <v>0</v>
      </c>
      <c r="AH20" s="24">
        <f>+V20/100*Silver!$D167</f>
        <v>5.627469325470535</v>
      </c>
      <c r="AI20" s="24">
        <f>+W20/100*Silver!$D167</f>
        <v>8.553753374715214</v>
      </c>
      <c r="AJ20" s="24">
        <f>+X20*Silver!$D167</f>
        <v>1.7585542215182475</v>
      </c>
    </row>
    <row r="21" spans="1:36" ht="15" customHeight="1">
      <c r="A21" s="12">
        <v>1802</v>
      </c>
      <c r="B21" s="12">
        <v>29</v>
      </c>
      <c r="C21" s="12">
        <v>16</v>
      </c>
      <c r="D21" s="12">
        <v>52</v>
      </c>
      <c r="G21" s="21"/>
      <c r="H21" s="21"/>
      <c r="I21" s="12">
        <v>6</v>
      </c>
      <c r="J21" s="12">
        <v>20</v>
      </c>
      <c r="K21" s="12">
        <v>32</v>
      </c>
      <c r="L21" s="24">
        <v>1.97</v>
      </c>
      <c r="N21" s="24">
        <f>+B21*Notes!$C$12</f>
        <v>63.0297761356227</v>
      </c>
      <c r="O21" s="24">
        <f>+C21*Notes!$C$12</f>
        <v>34.77504890241252</v>
      </c>
      <c r="P21" s="24">
        <f>+D21*Notes!$C$12</f>
        <v>113.0189089328407</v>
      </c>
      <c r="Q21" s="24">
        <f>+E21/Notes!C$28</f>
        <v>0</v>
      </c>
      <c r="R21" s="24">
        <f t="shared" si="0"/>
        <v>0</v>
      </c>
      <c r="S21" s="24">
        <f>+G21/Notes!$C$17</f>
        <v>0</v>
      </c>
      <c r="T21" s="24">
        <f t="shared" si="1"/>
        <v>0</v>
      </c>
      <c r="U21" s="24">
        <f>+I21/Notes!$C$11</f>
        <v>13.040643338404694</v>
      </c>
      <c r="V21" s="24">
        <f>+J21/Notes!$C$14</f>
        <v>18.162005085361425</v>
      </c>
      <c r="W21" s="24">
        <f>+K21/Notes!$C$14</f>
        <v>29.05920813657828</v>
      </c>
      <c r="X21" s="24">
        <f>+L21/Notes!C$13</f>
        <v>0.055903970033201855</v>
      </c>
      <c r="Z21" s="24">
        <f>+N21/100*Silver!$D168</f>
        <v>15.416835466078254</v>
      </c>
      <c r="AA21" s="24">
        <f>+O21/100*Silver!$D168</f>
        <v>8.505840257146623</v>
      </c>
      <c r="AB21" s="24">
        <f>+P21/100*Silver!$D168</f>
        <v>27.643980835726527</v>
      </c>
      <c r="AC21" s="24">
        <f>+Q21/100*Silver!$D168</f>
        <v>0</v>
      </c>
      <c r="AD21" s="24">
        <f>+R21/100*Silver!$D168</f>
        <v>0</v>
      </c>
      <c r="AE21" s="24">
        <f>+S21/100*Silver!$D168</f>
        <v>0</v>
      </c>
      <c r="AF21" s="24">
        <f>+T21/100*Silver!$D168</f>
        <v>0</v>
      </c>
      <c r="AG21" s="24">
        <f>+U21/100*Silver!$D168</f>
        <v>3.1896900964299832</v>
      </c>
      <c r="AH21" s="24">
        <f>+V21/100*Silver!$D168</f>
        <v>4.44235504712264</v>
      </c>
      <c r="AI21" s="24">
        <f>+W21/100*Silver!$D168</f>
        <v>7.1077680753962245</v>
      </c>
      <c r="AJ21" s="24">
        <f>+X21*Silver!$D168</f>
        <v>1.367389130572116</v>
      </c>
    </row>
    <row r="22" spans="1:36" ht="15" customHeight="1">
      <c r="A22" s="12">
        <v>1803</v>
      </c>
      <c r="B22" s="12">
        <v>37</v>
      </c>
      <c r="C22" s="12">
        <v>22</v>
      </c>
      <c r="D22" s="12">
        <v>61</v>
      </c>
      <c r="E22" s="12">
        <v>34</v>
      </c>
      <c r="G22" s="21"/>
      <c r="H22" s="21"/>
      <c r="I22" s="12">
        <v>6</v>
      </c>
      <c r="J22" s="12">
        <v>19</v>
      </c>
      <c r="K22" s="12">
        <v>31</v>
      </c>
      <c r="L22" s="24">
        <v>1.87</v>
      </c>
      <c r="N22" s="24">
        <f>+B22*Notes!$C$12</f>
        <v>80.41730058682896</v>
      </c>
      <c r="O22" s="24">
        <f>+C22*Notes!$C$12</f>
        <v>47.815692240817214</v>
      </c>
      <c r="P22" s="24">
        <f>+D22*Notes!$C$12</f>
        <v>132.57987394044773</v>
      </c>
      <c r="Q22" s="24">
        <f>+E22/Notes!C$28</f>
        <v>1.059099991156515</v>
      </c>
      <c r="R22" s="24">
        <f t="shared" si="0"/>
        <v>0</v>
      </c>
      <c r="S22" s="24">
        <f>+G22/Notes!$C$17</f>
        <v>0</v>
      </c>
      <c r="T22" s="24">
        <f t="shared" si="1"/>
        <v>0</v>
      </c>
      <c r="U22" s="24">
        <f>+I22/Notes!$C$11</f>
        <v>13.040643338404694</v>
      </c>
      <c r="V22" s="24">
        <f>+J22/Notes!$C$14</f>
        <v>17.253904831093354</v>
      </c>
      <c r="W22" s="24">
        <f>+K22/Notes!$C$14</f>
        <v>28.151107882310207</v>
      </c>
      <c r="X22" s="24">
        <f>+L22/Notes!C$13</f>
        <v>0.053066205056897194</v>
      </c>
      <c r="Z22" s="24">
        <f>+N22/100*Silver!$D169</f>
        <v>19.84308203678749</v>
      </c>
      <c r="AA22" s="24">
        <f>+O22/100*Silver!$D169</f>
        <v>11.79858931917094</v>
      </c>
      <c r="AB22" s="24">
        <f>+P22/100*Silver!$D169</f>
        <v>32.714270384973965</v>
      </c>
      <c r="AC22" s="24">
        <f>+Q22/100*Silver!$D169</f>
        <v>0.26133441257442164</v>
      </c>
      <c r="AD22" s="24">
        <f>+R22/100*Silver!$D169</f>
        <v>0</v>
      </c>
      <c r="AE22" s="24">
        <f>+S22/100*Silver!$D169</f>
        <v>0</v>
      </c>
      <c r="AF22" s="24">
        <f>+T22/100*Silver!$D169</f>
        <v>0</v>
      </c>
      <c r="AG22" s="24">
        <f>+U22/100*Silver!$D169</f>
        <v>3.2177970870466197</v>
      </c>
      <c r="AH22" s="24">
        <f>+V22/100*Silver!$D169</f>
        <v>4.257425286846599</v>
      </c>
      <c r="AI22" s="24">
        <f>+W22/100*Silver!$D169</f>
        <v>6.946325468012871</v>
      </c>
      <c r="AJ22" s="24">
        <f>+X22*Silver!$D169</f>
        <v>1.3094160742041396</v>
      </c>
    </row>
    <row r="23" spans="1:36" ht="15" customHeight="1">
      <c r="A23" s="12">
        <v>1804</v>
      </c>
      <c r="B23" s="12">
        <v>38</v>
      </c>
      <c r="C23" s="12">
        <v>22</v>
      </c>
      <c r="D23" s="12">
        <v>59</v>
      </c>
      <c r="G23" s="21"/>
      <c r="H23" s="21"/>
      <c r="I23" s="12">
        <v>6</v>
      </c>
      <c r="J23" s="12">
        <v>24</v>
      </c>
      <c r="K23" s="12">
        <v>32</v>
      </c>
      <c r="L23" s="24">
        <v>2.38</v>
      </c>
      <c r="N23" s="24">
        <f>+B23*Notes!$C$12</f>
        <v>82.59074114322974</v>
      </c>
      <c r="O23" s="24">
        <f>+C23*Notes!$C$12</f>
        <v>47.815692240817214</v>
      </c>
      <c r="P23" s="24">
        <f>+D23*Notes!$C$12</f>
        <v>128.23299282764617</v>
      </c>
      <c r="Q23" s="24">
        <f>+E23/Notes!C$28</f>
        <v>0</v>
      </c>
      <c r="R23" s="24">
        <f t="shared" si="0"/>
        <v>0</v>
      </c>
      <c r="S23" s="24">
        <f>+G23/Notes!$C$17</f>
        <v>0</v>
      </c>
      <c r="T23" s="24">
        <f t="shared" si="1"/>
        <v>0</v>
      </c>
      <c r="U23" s="24">
        <f>+I23/Notes!$C$11</f>
        <v>13.040643338404694</v>
      </c>
      <c r="V23" s="24">
        <f>+J23/Notes!$C$14</f>
        <v>21.794406102433708</v>
      </c>
      <c r="W23" s="24">
        <f>+K23/Notes!$C$14</f>
        <v>29.05920813657828</v>
      </c>
      <c r="X23" s="24">
        <f>+L23/Notes!C$13</f>
        <v>0.06753880643605097</v>
      </c>
      <c r="Z23" s="24">
        <f>+N23/100*Silver!$D170</f>
        <v>20.37938155129526</v>
      </c>
      <c r="AA23" s="24">
        <f>+O23/100*Silver!$D170</f>
        <v>11.79858931917094</v>
      </c>
      <c r="AB23" s="24">
        <f>+P23/100*Silver!$D170</f>
        <v>31.64167135595843</v>
      </c>
      <c r="AC23" s="24">
        <f>+Q23/100*Silver!$D170</f>
        <v>0</v>
      </c>
      <c r="AD23" s="24">
        <f>+R23/100*Silver!$D170</f>
        <v>0</v>
      </c>
      <c r="AE23" s="24">
        <f>+S23/100*Silver!$D170</f>
        <v>0</v>
      </c>
      <c r="AF23" s="24">
        <f>+T23/100*Silver!$D170</f>
        <v>0</v>
      </c>
      <c r="AG23" s="24">
        <f>+U23/100*Silver!$D170</f>
        <v>3.2177970870466197</v>
      </c>
      <c r="AH23" s="24">
        <f>+V23/100*Silver!$D170</f>
        <v>5.377800362332545</v>
      </c>
      <c r="AI23" s="24">
        <f>+W23/100*Silver!$D170</f>
        <v>7.170400483110061</v>
      </c>
      <c r="AJ23" s="24">
        <f>+X23*Silver!$D170</f>
        <v>1.6665295489870864</v>
      </c>
    </row>
    <row r="24" spans="1:36" ht="15" customHeight="1">
      <c r="A24" s="12">
        <v>1805</v>
      </c>
      <c r="B24" s="12">
        <v>39</v>
      </c>
      <c r="C24" s="12">
        <v>19</v>
      </c>
      <c r="D24" s="12">
        <v>78</v>
      </c>
      <c r="F24" s="12">
        <v>13</v>
      </c>
      <c r="G24" s="21"/>
      <c r="H24" s="21"/>
      <c r="I24" s="12">
        <v>8</v>
      </c>
      <c r="J24" s="12">
        <v>20</v>
      </c>
      <c r="K24" s="12">
        <v>29</v>
      </c>
      <c r="L24" s="24">
        <v>2.04</v>
      </c>
      <c r="N24" s="24">
        <f>+B24*Notes!$C$12</f>
        <v>84.76418169963053</v>
      </c>
      <c r="O24" s="24">
        <f>+C24*Notes!$C$12</f>
        <v>41.29537057161487</v>
      </c>
      <c r="P24" s="24">
        <f>+D24*Notes!$C$12</f>
        <v>169.52836339926105</v>
      </c>
      <c r="Q24" s="24">
        <f>+E24/Notes!C$28</f>
        <v>0</v>
      </c>
      <c r="R24" s="24">
        <f t="shared" si="0"/>
        <v>13</v>
      </c>
      <c r="S24" s="24">
        <f>+G24/Notes!$C$17</f>
        <v>0</v>
      </c>
      <c r="T24" s="24">
        <f t="shared" si="1"/>
        <v>0</v>
      </c>
      <c r="U24" s="24">
        <f>+I24/Notes!$C$11</f>
        <v>17.38752445120626</v>
      </c>
      <c r="V24" s="24">
        <f>+J24/Notes!$C$14</f>
        <v>18.162005085361425</v>
      </c>
      <c r="W24" s="24">
        <f>+K24/Notes!$C$14</f>
        <v>26.334907373774065</v>
      </c>
      <c r="X24" s="24">
        <f>+L24/Notes!C$13</f>
        <v>0.05789040551661512</v>
      </c>
      <c r="Z24" s="24">
        <f>+N24/100*Silver!$D171</f>
        <v>21.496163011830287</v>
      </c>
      <c r="AA24" s="24">
        <f>+O24/100*Silver!$D171</f>
        <v>10.47248967243014</v>
      </c>
      <c r="AB24" s="24">
        <f>+P24/100*Silver!$D171</f>
        <v>42.992326023660574</v>
      </c>
      <c r="AC24" s="24">
        <f>+Q24/100*Silver!$D171</f>
        <v>0</v>
      </c>
      <c r="AD24" s="24">
        <f>+R24/100*Silver!$D171</f>
        <v>3.296794867247705</v>
      </c>
      <c r="AE24" s="24">
        <f>+S24/100*Silver!$D171</f>
        <v>0</v>
      </c>
      <c r="AF24" s="24">
        <f>+T24/100*Silver!$D171</f>
        <v>0</v>
      </c>
      <c r="AG24" s="24">
        <f>+U24/100*Silver!$D171</f>
        <v>4.4094693357600585</v>
      </c>
      <c r="AH24" s="24">
        <f>+V24/100*Silver!$D171</f>
        <v>4.605877318795866</v>
      </c>
      <c r="AI24" s="24">
        <f>+W24/100*Silver!$D171</f>
        <v>6.678522112254005</v>
      </c>
      <c r="AJ24" s="24">
        <f>+X24*Silver!$D171</f>
        <v>1.4680983982312688</v>
      </c>
    </row>
    <row r="25" spans="1:36" ht="15" customHeight="1">
      <c r="A25" s="12">
        <v>1806</v>
      </c>
      <c r="B25" s="12">
        <v>44</v>
      </c>
      <c r="C25" s="12">
        <v>22</v>
      </c>
      <c r="D25" s="12">
        <v>76</v>
      </c>
      <c r="E25" s="12">
        <v>31</v>
      </c>
      <c r="F25" s="12">
        <v>14</v>
      </c>
      <c r="G25" s="21"/>
      <c r="H25" s="21"/>
      <c r="I25" s="12">
        <v>8</v>
      </c>
      <c r="J25" s="12">
        <v>21</v>
      </c>
      <c r="K25" s="12">
        <v>34</v>
      </c>
      <c r="L25" s="24">
        <v>2.69</v>
      </c>
      <c r="N25" s="24">
        <f>+B25*Notes!$C$12</f>
        <v>95.63138448163443</v>
      </c>
      <c r="O25" s="24">
        <f>+C25*Notes!$C$12</f>
        <v>47.815692240817214</v>
      </c>
      <c r="P25" s="24">
        <f>+D25*Notes!$C$12</f>
        <v>165.18148228645947</v>
      </c>
      <c r="Q25" s="24">
        <f>+E25/Notes!C$28</f>
        <v>0.9656499919368227</v>
      </c>
      <c r="R25" s="24">
        <f t="shared" si="0"/>
        <v>14</v>
      </c>
      <c r="S25" s="24">
        <f>+G25/Notes!$C$17</f>
        <v>0</v>
      </c>
      <c r="T25" s="24">
        <f t="shared" si="1"/>
        <v>0</v>
      </c>
      <c r="U25" s="24">
        <f>+I25/Notes!$C$11</f>
        <v>17.38752445120626</v>
      </c>
      <c r="V25" s="24">
        <f>+J25/Notes!$C$14</f>
        <v>19.070105339629496</v>
      </c>
      <c r="W25" s="24">
        <f>+K25/Notes!$C$14</f>
        <v>30.875408645114423</v>
      </c>
      <c r="X25" s="24">
        <f>+L25/Notes!C$13</f>
        <v>0.07633587786259542</v>
      </c>
      <c r="Z25" s="24">
        <f>+N25/100*Silver!$D172</f>
        <v>23.81379071993309</v>
      </c>
      <c r="AA25" s="24">
        <f>+O25/100*Silver!$D172</f>
        <v>11.906895359966544</v>
      </c>
      <c r="AB25" s="24">
        <f>+P25/100*Silver!$D172</f>
        <v>41.13291124352079</v>
      </c>
      <c r="AC25" s="24">
        <f>+Q25/100*Silver!$D172</f>
        <v>0.24046276168996386</v>
      </c>
      <c r="AD25" s="24">
        <f>+R25/100*Silver!$D172</f>
        <v>3.486230716894932</v>
      </c>
      <c r="AE25" s="24">
        <f>+S25/100*Silver!$D172</f>
        <v>0</v>
      </c>
      <c r="AF25" s="24">
        <f>+T25/100*Silver!$D172</f>
        <v>0</v>
      </c>
      <c r="AG25" s="24">
        <f>+U25/100*Silver!$D172</f>
        <v>4.329780130896925</v>
      </c>
      <c r="AH25" s="24">
        <f>+V25/100*Silver!$D172</f>
        <v>4.748770500674171</v>
      </c>
      <c r="AI25" s="24">
        <f>+W25/100*Silver!$D172</f>
        <v>7.6884855725200865</v>
      </c>
      <c r="AJ25" s="24">
        <f>+X25*Silver!$D172</f>
        <v>1.9008891586122856</v>
      </c>
    </row>
    <row r="26" spans="1:36" ht="15" customHeight="1">
      <c r="A26" s="12">
        <v>1807</v>
      </c>
      <c r="B26" s="12">
        <v>40</v>
      </c>
      <c r="C26" s="12">
        <v>21</v>
      </c>
      <c r="D26" s="12">
        <v>73</v>
      </c>
      <c r="F26" s="12">
        <v>12</v>
      </c>
      <c r="G26" s="21"/>
      <c r="H26" s="21"/>
      <c r="I26" s="12">
        <v>6</v>
      </c>
      <c r="J26" s="12">
        <v>20</v>
      </c>
      <c r="K26" s="12">
        <v>27</v>
      </c>
      <c r="L26" s="24">
        <v>2.29</v>
      </c>
      <c r="N26" s="24">
        <f>+B26*Notes!$C$12</f>
        <v>86.9376222560313</v>
      </c>
      <c r="O26" s="24">
        <f>+C26*Notes!$C$12</f>
        <v>45.642251684416436</v>
      </c>
      <c r="P26" s="24">
        <f>+D26*Notes!$C$12</f>
        <v>158.66116061725714</v>
      </c>
      <c r="Q26" s="24">
        <f>+E26/Notes!C$28</f>
        <v>0</v>
      </c>
      <c r="R26" s="24">
        <f t="shared" si="0"/>
        <v>12</v>
      </c>
      <c r="S26" s="24">
        <f>+G26/Notes!$C$17</f>
        <v>0</v>
      </c>
      <c r="T26" s="24">
        <f t="shared" si="1"/>
        <v>0</v>
      </c>
      <c r="U26" s="24">
        <f>+I26/Notes!$C$11</f>
        <v>13.040643338404694</v>
      </c>
      <c r="V26" s="24">
        <f>+J26/Notes!$C$14</f>
        <v>18.162005085361425</v>
      </c>
      <c r="W26" s="24">
        <f>+K26/Notes!$C$14</f>
        <v>24.518706865237924</v>
      </c>
      <c r="X26" s="24">
        <f>+L26/Notes!C$13</f>
        <v>0.06498481795737678</v>
      </c>
      <c r="Z26" s="24">
        <f>+N26/100*Silver!$D173</f>
        <v>21.4519805803108</v>
      </c>
      <c r="AA26" s="24">
        <f>+O26/100*Silver!$D173</f>
        <v>11.26228980466317</v>
      </c>
      <c r="AB26" s="24">
        <f>+P26/100*Silver!$D173</f>
        <v>39.14986455906722</v>
      </c>
      <c r="AC26" s="24">
        <f>+Q26/100*Silver!$D173</f>
        <v>0</v>
      </c>
      <c r="AD26" s="24">
        <f>+R26/100*Silver!$D173</f>
        <v>2.9610168795002996</v>
      </c>
      <c r="AE26" s="24">
        <f>+S26/100*Silver!$D173</f>
        <v>0</v>
      </c>
      <c r="AF26" s="24">
        <f>+T26/100*Silver!$D173</f>
        <v>0</v>
      </c>
      <c r="AG26" s="24">
        <f>+U26/100*Silver!$D173</f>
        <v>3.2177970870466197</v>
      </c>
      <c r="AH26" s="24">
        <f>+V26/100*Silver!$D173</f>
        <v>4.481500301943788</v>
      </c>
      <c r="AI26" s="24">
        <f>+W26/100*Silver!$D173</f>
        <v>6.050025407624114</v>
      </c>
      <c r="AJ26" s="24">
        <f>+X26*Silver!$D173</f>
        <v>1.60350952402539</v>
      </c>
    </row>
    <row r="27" spans="1:36" ht="15" customHeight="1">
      <c r="A27" s="12">
        <v>1808</v>
      </c>
      <c r="B27" s="12">
        <v>45</v>
      </c>
      <c r="C27" s="12">
        <v>20</v>
      </c>
      <c r="D27" s="12">
        <v>88</v>
      </c>
      <c r="E27" s="12">
        <v>36</v>
      </c>
      <c r="F27" s="12">
        <v>12</v>
      </c>
      <c r="G27" s="21"/>
      <c r="H27" s="21"/>
      <c r="I27" s="12">
        <v>7</v>
      </c>
      <c r="J27" s="12">
        <v>23</v>
      </c>
      <c r="K27" s="12">
        <v>35</v>
      </c>
      <c r="L27" s="24">
        <v>2.41</v>
      </c>
      <c r="N27" s="24">
        <f>+B27*Notes!$C$12</f>
        <v>97.80482503803522</v>
      </c>
      <c r="O27" s="24">
        <f>+C27*Notes!$C$12</f>
        <v>43.46881112801565</v>
      </c>
      <c r="P27" s="24">
        <f>+D27*Notes!$C$12</f>
        <v>191.26276896326885</v>
      </c>
      <c r="Q27" s="24">
        <f>+E27/Notes!C$28</f>
        <v>1.1213999906363101</v>
      </c>
      <c r="R27" s="24">
        <f t="shared" si="0"/>
        <v>12</v>
      </c>
      <c r="S27" s="24">
        <f>+G27/Notes!$C$17</f>
        <v>0</v>
      </c>
      <c r="T27" s="24">
        <f t="shared" si="1"/>
        <v>0</v>
      </c>
      <c r="U27" s="24">
        <f>+I27/Notes!$C$11</f>
        <v>15.214083894805476</v>
      </c>
      <c r="V27" s="24">
        <f>+J27/Notes!$C$14</f>
        <v>20.886305848165637</v>
      </c>
      <c r="W27" s="24">
        <f>+K27/Notes!$C$14</f>
        <v>31.783508899382493</v>
      </c>
      <c r="X27" s="24">
        <f>+L27/Notes!C$13</f>
        <v>0.06839013592894237</v>
      </c>
      <c r="Z27" s="24">
        <f>+N27/100*Silver!$D174</f>
        <v>25.148571132027566</v>
      </c>
      <c r="AA27" s="24">
        <f>+O27/100*Silver!$D174</f>
        <v>11.177142725345584</v>
      </c>
      <c r="AB27" s="24">
        <f>+P27/100*Silver!$D174</f>
        <v>49.17942799152057</v>
      </c>
      <c r="AC27" s="24">
        <f>+Q27/100*Silver!$D174</f>
        <v>0.28834576843223225</v>
      </c>
      <c r="AD27" s="24">
        <f>+R27/100*Silver!$D174</f>
        <v>3.085562020758902</v>
      </c>
      <c r="AE27" s="24">
        <f>+S27/100*Silver!$D174</f>
        <v>0</v>
      </c>
      <c r="AF27" s="24">
        <f>+T27/100*Silver!$D174</f>
        <v>0</v>
      </c>
      <c r="AG27" s="24">
        <f>+U27/100*Silver!$D174</f>
        <v>3.9119999538709544</v>
      </c>
      <c r="AH27" s="24">
        <f>+V27/100*Silver!$D174</f>
        <v>5.370499339921203</v>
      </c>
      <c r="AI27" s="24">
        <f>+W27/100*Silver!$D174</f>
        <v>8.172498995532266</v>
      </c>
      <c r="AJ27" s="24">
        <f>+X27*Silver!$D174</f>
        <v>1.7585167168073617</v>
      </c>
    </row>
    <row r="28" spans="1:36" ht="15" customHeight="1">
      <c r="A28" s="12">
        <v>1809</v>
      </c>
      <c r="B28" s="12">
        <v>40</v>
      </c>
      <c r="C28" s="12">
        <v>20</v>
      </c>
      <c r="D28" s="12">
        <v>89</v>
      </c>
      <c r="E28" s="12">
        <v>36</v>
      </c>
      <c r="F28" s="12">
        <v>13</v>
      </c>
      <c r="H28" s="21"/>
      <c r="I28" s="12">
        <v>6</v>
      </c>
      <c r="J28" s="12">
        <v>22</v>
      </c>
      <c r="K28" s="12">
        <v>36</v>
      </c>
      <c r="L28" s="24">
        <v>2.13</v>
      </c>
      <c r="N28" s="24">
        <f>+B28*Notes!$C$12</f>
        <v>86.9376222560313</v>
      </c>
      <c r="O28" s="24">
        <f>+C28*Notes!$C$12</f>
        <v>43.46881112801565</v>
      </c>
      <c r="P28" s="24">
        <f>+D28*Notes!$C$12</f>
        <v>193.43620951966966</v>
      </c>
      <c r="Q28" s="24">
        <f>+E28/Notes!C$28</f>
        <v>1.1213999906363101</v>
      </c>
      <c r="R28" s="24">
        <f t="shared" si="0"/>
        <v>13</v>
      </c>
      <c r="S28" s="24">
        <f>+G28/Notes!$C$17</f>
        <v>0</v>
      </c>
      <c r="T28" s="24">
        <f t="shared" si="1"/>
        <v>0</v>
      </c>
      <c r="U28" s="24">
        <f>+I28/Notes!$C$11</f>
        <v>13.040643338404694</v>
      </c>
      <c r="V28" s="24">
        <f>+J28/Notes!$C$14</f>
        <v>19.978205593897567</v>
      </c>
      <c r="W28" s="24">
        <f>+K28/Notes!$C$14</f>
        <v>32.69160915365057</v>
      </c>
      <c r="X28" s="24">
        <f>+L28/Notes!C$13</f>
        <v>0.060444393995289315</v>
      </c>
      <c r="Z28" s="24">
        <f>+N28/100*Silver!$D175</f>
        <v>22.25540185241327</v>
      </c>
      <c r="AA28" s="24">
        <f>+O28/100*Silver!$D175</f>
        <v>11.127700926206636</v>
      </c>
      <c r="AB28" s="24">
        <f>+P28/100*Silver!$D175</f>
        <v>49.51826912161954</v>
      </c>
      <c r="AC28" s="24">
        <f>+Q28/100*Silver!$D175</f>
        <v>0.2870702784509632</v>
      </c>
      <c r="AD28" s="24">
        <f>+R28/100*Silver!$D175</f>
        <v>3.3279058774959878</v>
      </c>
      <c r="AE28" s="24">
        <f>+S28/100*Silver!$D175</f>
        <v>0</v>
      </c>
      <c r="AF28" s="24">
        <f>+T28/100*Silver!$D175</f>
        <v>0</v>
      </c>
      <c r="AG28" s="24">
        <f>+U28/100*Silver!$D175</f>
        <v>3.3383102778619906</v>
      </c>
      <c r="AH28" s="24">
        <f>+V28/100*Silver!$D175</f>
        <v>5.114275985981148</v>
      </c>
      <c r="AI28" s="24">
        <f>+W28/100*Silver!$D175</f>
        <v>8.368815249787335</v>
      </c>
      <c r="AJ28" s="24">
        <f>+X28*Silver!$D175</f>
        <v>1.547332723373896</v>
      </c>
    </row>
    <row r="29" spans="1:36" ht="15" customHeight="1">
      <c r="A29" s="12">
        <v>1810</v>
      </c>
      <c r="B29" s="12">
        <v>41</v>
      </c>
      <c r="C29" s="12">
        <v>20</v>
      </c>
      <c r="D29" s="12">
        <v>92</v>
      </c>
      <c r="E29" s="12">
        <v>39</v>
      </c>
      <c r="F29" s="12">
        <v>13</v>
      </c>
      <c r="H29" s="21"/>
      <c r="I29" s="12">
        <v>8</v>
      </c>
      <c r="J29" s="12">
        <v>24</v>
      </c>
      <c r="K29" s="12">
        <v>34</v>
      </c>
      <c r="L29" s="24">
        <v>1.91</v>
      </c>
      <c r="N29" s="24">
        <f>+B29*Notes!$C$12</f>
        <v>89.11106281243208</v>
      </c>
      <c r="O29" s="24">
        <f>+C29*Notes!$C$12</f>
        <v>43.46881112801565</v>
      </c>
      <c r="P29" s="24">
        <f>+D29*Notes!$C$12</f>
        <v>199.956531188872</v>
      </c>
      <c r="Q29" s="24">
        <f>+E29/Notes!C$28</f>
        <v>1.2148499898560028</v>
      </c>
      <c r="R29" s="24">
        <f t="shared" si="0"/>
        <v>13</v>
      </c>
      <c r="S29" s="24">
        <f>+G29/Notes!$C$17</f>
        <v>0</v>
      </c>
      <c r="T29" s="24">
        <f t="shared" si="1"/>
        <v>0</v>
      </c>
      <c r="U29" s="24">
        <f>+I29/Notes!$C$11</f>
        <v>17.38752445120626</v>
      </c>
      <c r="V29" s="24">
        <f>+J29/Notes!$C$14</f>
        <v>21.794406102433708</v>
      </c>
      <c r="W29" s="24">
        <f>+K29/Notes!$C$14</f>
        <v>30.875408645114423</v>
      </c>
      <c r="X29" s="24">
        <f>+L29/Notes!C$13</f>
        <v>0.05420131104741906</v>
      </c>
      <c r="Z29" s="24">
        <f>+N29/100*Silver!$D176</f>
        <v>22.598530345770303</v>
      </c>
      <c r="AA29" s="24">
        <f>+O29/100*Silver!$D176</f>
        <v>11.023673339400148</v>
      </c>
      <c r="AB29" s="24">
        <f>+P29/100*Silver!$D176</f>
        <v>50.70889736124068</v>
      </c>
      <c r="AC29" s="24">
        <f>+Q29/100*Silver!$D176</f>
        <v>0.30808547777178436</v>
      </c>
      <c r="AD29" s="24">
        <f>+R29/100*Silver!$D176</f>
        <v>3.296794867247705</v>
      </c>
      <c r="AE29" s="24">
        <f>+S29/100*Silver!$D176</f>
        <v>0</v>
      </c>
      <c r="AF29" s="24">
        <f>+T29/100*Silver!$D176</f>
        <v>0</v>
      </c>
      <c r="AG29" s="24">
        <f>+U29/100*Silver!$D176</f>
        <v>4.4094693357600585</v>
      </c>
      <c r="AH29" s="24">
        <f>+V29/100*Silver!$D176</f>
        <v>5.527052782555039</v>
      </c>
      <c r="AI29" s="24">
        <f>+W29/100*Silver!$D176</f>
        <v>7.829991441952973</v>
      </c>
      <c r="AJ29" s="24">
        <f>+X29*Silver!$D176</f>
        <v>1.3745431081479036</v>
      </c>
    </row>
    <row r="30" spans="1:36" ht="15" customHeight="1">
      <c r="A30" s="12">
        <v>1811</v>
      </c>
      <c r="B30" s="12">
        <v>38</v>
      </c>
      <c r="C30" s="12">
        <v>24</v>
      </c>
      <c r="D30" s="12">
        <v>93</v>
      </c>
      <c r="E30" s="12">
        <v>53</v>
      </c>
      <c r="F30" s="12">
        <v>10</v>
      </c>
      <c r="H30" s="21"/>
      <c r="I30" s="12">
        <v>8</v>
      </c>
      <c r="J30" s="12">
        <v>25</v>
      </c>
      <c r="K30" s="12">
        <v>38</v>
      </c>
      <c r="L30" s="24">
        <v>1.96</v>
      </c>
      <c r="N30" s="24">
        <f>+B30*Notes!$C$12</f>
        <v>82.59074114322974</v>
      </c>
      <c r="O30" s="24">
        <f>+C30*Notes!$C$12</f>
        <v>52.16257335361878</v>
      </c>
      <c r="P30" s="24">
        <f>+D30*Notes!$C$12</f>
        <v>202.12997174527277</v>
      </c>
      <c r="Q30" s="24">
        <f>+E30/Notes!C$28</f>
        <v>1.6509499862145678</v>
      </c>
      <c r="R30" s="24">
        <f t="shared" si="0"/>
        <v>10</v>
      </c>
      <c r="S30" s="24">
        <f>+G30/Notes!$C$17</f>
        <v>0</v>
      </c>
      <c r="T30" s="24">
        <f t="shared" si="1"/>
        <v>0</v>
      </c>
      <c r="U30" s="24">
        <f>+I30/Notes!$C$11</f>
        <v>17.38752445120626</v>
      </c>
      <c r="V30" s="24">
        <f>+J30/Notes!$C$14</f>
        <v>22.702506356701782</v>
      </c>
      <c r="W30" s="24">
        <f>+K30/Notes!$C$14</f>
        <v>34.50780966218671</v>
      </c>
      <c r="X30" s="24">
        <f>+L30/Notes!C$13</f>
        <v>0.055620193535571384</v>
      </c>
      <c r="Z30" s="24">
        <f>+N30/100*Silver!$D177</f>
        <v>20.566455621760394</v>
      </c>
      <c r="AA30" s="24">
        <f>+O30/100*Silver!$D177</f>
        <v>12.989340392690774</v>
      </c>
      <c r="AB30" s="24">
        <f>+P30/100*Silver!$D177</f>
        <v>50.333694021676756</v>
      </c>
      <c r="AC30" s="24">
        <f>+Q30/100*Silver!$D177</f>
        <v>0.411113753857035</v>
      </c>
      <c r="AD30" s="24">
        <f>+R30/100*Silver!$D177</f>
        <v>2.490164797782094</v>
      </c>
      <c r="AE30" s="24">
        <f>+S30/100*Silver!$D177</f>
        <v>0</v>
      </c>
      <c r="AF30" s="24">
        <f>+T30/100*Silver!$D177</f>
        <v>0</v>
      </c>
      <c r="AG30" s="24">
        <f>+U30/100*Silver!$D177</f>
        <v>4.329780130896925</v>
      </c>
      <c r="AH30" s="24">
        <f>+V30/100*Silver!$D177</f>
        <v>5.6532982150882995</v>
      </c>
      <c r="AI30" s="24">
        <f>+W30/100*Silver!$D177</f>
        <v>8.593013286934216</v>
      </c>
      <c r="AJ30" s="24">
        <f>+X30*Silver!$D177</f>
        <v>1.3850344798810705</v>
      </c>
    </row>
    <row r="31" spans="1:36" ht="15" customHeight="1">
      <c r="A31" s="12">
        <v>1812</v>
      </c>
      <c r="C31" s="12">
        <v>22</v>
      </c>
      <c r="D31" s="12">
        <v>95</v>
      </c>
      <c r="E31" s="12">
        <v>40</v>
      </c>
      <c r="H31" s="21"/>
      <c r="J31" s="12">
        <v>26</v>
      </c>
      <c r="K31" s="12">
        <v>44</v>
      </c>
      <c r="L31" s="24">
        <v>2.35</v>
      </c>
      <c r="N31" s="24"/>
      <c r="O31" s="24">
        <f>+C31*Notes!$C$12</f>
        <v>47.815692240817214</v>
      </c>
      <c r="P31" s="24">
        <f>+D31*Notes!$C$12</f>
        <v>206.47685285807435</v>
      </c>
      <c r="Q31" s="24">
        <f>+E31/Notes!C$28</f>
        <v>1.2459999895959002</v>
      </c>
      <c r="R31" s="24">
        <f t="shared" si="0"/>
        <v>0</v>
      </c>
      <c r="S31" s="24">
        <f>+G31/Notes!$C$17</f>
        <v>0</v>
      </c>
      <c r="T31" s="24">
        <f t="shared" si="1"/>
        <v>0</v>
      </c>
      <c r="U31" s="24">
        <f>+I31/Notes!$C$11</f>
        <v>0</v>
      </c>
      <c r="V31" s="24">
        <f>+J31/Notes!$C$14</f>
        <v>23.610606610969853</v>
      </c>
      <c r="W31" s="24">
        <f>+K31/Notes!$C$14</f>
        <v>39.95641118779513</v>
      </c>
      <c r="X31" s="24">
        <f>+L31/Notes!C$13</f>
        <v>0.06668747694315957</v>
      </c>
      <c r="Z31" s="24">
        <f>+N31/100*Silver!$D178</f>
        <v>0</v>
      </c>
      <c r="AA31" s="24">
        <f>+O31/100*Silver!$D178</f>
        <v>12.353403935965286</v>
      </c>
      <c r="AB31" s="24">
        <f>+P31/100*Silver!$D178</f>
        <v>53.34424426894101</v>
      </c>
      <c r="AC31" s="24">
        <f>+Q31/100*Silver!$D178</f>
        <v>0.32190982613333863</v>
      </c>
      <c r="AD31" s="24">
        <f>+R31/100*Silver!$D178</f>
        <v>0</v>
      </c>
      <c r="AE31" s="24">
        <f>+S31/100*Silver!$D178</f>
        <v>0</v>
      </c>
      <c r="AF31" s="24">
        <f>+T31/100*Silver!$D178</f>
        <v>0</v>
      </c>
      <c r="AG31" s="24">
        <f>+U31/100*Silver!$D178</f>
        <v>0</v>
      </c>
      <c r="AH31" s="24">
        <f>+V31/100*Silver!$D178</f>
        <v>6.099908774080274</v>
      </c>
      <c r="AI31" s="24">
        <f>+W31/100*Silver!$D178</f>
        <v>10.32292254075123</v>
      </c>
      <c r="AJ31" s="24">
        <f>+X31*Silver!$D178</f>
        <v>1.7229016281938951</v>
      </c>
    </row>
    <row r="32" spans="1:36" ht="15" customHeight="1">
      <c r="A32" s="12">
        <v>1813</v>
      </c>
      <c r="B32" s="12">
        <v>34</v>
      </c>
      <c r="C32" s="12">
        <v>27</v>
      </c>
      <c r="D32" s="12">
        <v>154</v>
      </c>
      <c r="E32" s="12">
        <v>46</v>
      </c>
      <c r="F32" s="12">
        <v>12</v>
      </c>
      <c r="H32" s="21"/>
      <c r="I32" s="12">
        <v>7</v>
      </c>
      <c r="J32" s="12">
        <v>36</v>
      </c>
      <c r="K32" s="12">
        <v>47</v>
      </c>
      <c r="L32" s="24">
        <v>2.38</v>
      </c>
      <c r="N32" s="24">
        <f>+B32*Notes!$C$12</f>
        <v>73.89697891762661</v>
      </c>
      <c r="O32" s="24">
        <f>+C32*Notes!$C$12</f>
        <v>58.68289502282113</v>
      </c>
      <c r="P32" s="24">
        <f>+D32*Notes!$C$12</f>
        <v>334.7098456857205</v>
      </c>
      <c r="Q32" s="24">
        <f>+E32/Notes!C$28</f>
        <v>1.4328999880352853</v>
      </c>
      <c r="R32" s="24">
        <f t="shared" si="0"/>
        <v>12</v>
      </c>
      <c r="S32" s="24">
        <f>+G32/Notes!$C$17</f>
        <v>0</v>
      </c>
      <c r="T32" s="24">
        <f t="shared" si="1"/>
        <v>0</v>
      </c>
      <c r="U32" s="24">
        <f>+I32/Notes!$C$11</f>
        <v>15.214083894805476</v>
      </c>
      <c r="V32" s="24">
        <f>+J32/Notes!$C$14</f>
        <v>32.69160915365057</v>
      </c>
      <c r="W32" s="24">
        <f>+K32/Notes!$C$14</f>
        <v>42.680711950599346</v>
      </c>
      <c r="X32" s="24">
        <f>+L32/Notes!C$13</f>
        <v>0.06753880643605097</v>
      </c>
      <c r="Z32" s="24">
        <f>+N32/100*Silver!$D179</f>
        <v>19.275197574910877</v>
      </c>
      <c r="AA32" s="24">
        <f>+O32/100*Silver!$D179</f>
        <v>15.306774544782165</v>
      </c>
      <c r="AB32" s="24">
        <f>+P32/100*Silver!$D179</f>
        <v>87.3053066628316</v>
      </c>
      <c r="AC32" s="24">
        <f>+Q32/100*Silver!$D179</f>
        <v>0.37375587986154474</v>
      </c>
      <c r="AD32" s="24">
        <f>+R32/100*Silver!$D179</f>
        <v>3.1300653191352326</v>
      </c>
      <c r="AE32" s="24">
        <f>+S32/100*Silver!$D179</f>
        <v>0</v>
      </c>
      <c r="AF32" s="24">
        <f>+T32/100*Silver!$D179</f>
        <v>0</v>
      </c>
      <c r="AG32" s="24">
        <f>+U32/100*Silver!$D179</f>
        <v>3.9684230301287093</v>
      </c>
      <c r="AH32" s="24">
        <f>+V32/100*Silver!$D179</f>
        <v>8.527239336547131</v>
      </c>
      <c r="AI32" s="24">
        <f>+W32/100*Silver!$D179</f>
        <v>11.132784689380975</v>
      </c>
      <c r="AJ32" s="24">
        <f>+X32*Silver!$D179</f>
        <v>1.7616739643439217</v>
      </c>
    </row>
    <row r="33" spans="1:36" ht="15" customHeight="1">
      <c r="A33" s="12">
        <v>1814</v>
      </c>
      <c r="B33" s="12">
        <v>35</v>
      </c>
      <c r="C33" s="12">
        <v>30</v>
      </c>
      <c r="D33" s="12">
        <v>177</v>
      </c>
      <c r="E33" s="12">
        <v>52</v>
      </c>
      <c r="F33" s="12">
        <v>12</v>
      </c>
      <c r="H33" s="21"/>
      <c r="I33" s="12">
        <v>9</v>
      </c>
      <c r="J33" s="12">
        <v>39</v>
      </c>
      <c r="K33" s="12">
        <v>56</v>
      </c>
      <c r="L33" s="24">
        <v>2.98</v>
      </c>
      <c r="N33" s="24">
        <f>+B33*Notes!$C$12</f>
        <v>76.07041947402739</v>
      </c>
      <c r="O33" s="24">
        <f>+C33*Notes!$C$12</f>
        <v>65.20321669202347</v>
      </c>
      <c r="P33" s="24">
        <f>+D33*Notes!$C$12</f>
        <v>384.6989784829385</v>
      </c>
      <c r="Q33" s="24">
        <f>+E33/Notes!C$28</f>
        <v>1.6197999864746704</v>
      </c>
      <c r="R33" s="24">
        <f t="shared" si="0"/>
        <v>12</v>
      </c>
      <c r="S33" s="24">
        <f>+G33/Notes!$C$17</f>
        <v>0</v>
      </c>
      <c r="T33" s="24">
        <f t="shared" si="1"/>
        <v>0</v>
      </c>
      <c r="U33" s="24">
        <f>+I33/Notes!$C$11</f>
        <v>19.56096500760704</v>
      </c>
      <c r="V33" s="24">
        <f>+J33/Notes!$C$14</f>
        <v>35.41590991645478</v>
      </c>
      <c r="W33" s="24">
        <f>+K33/Notes!$C$14</f>
        <v>50.85361423901199</v>
      </c>
      <c r="X33" s="24">
        <f>+L33/Notes!C$13</f>
        <v>0.08456539629387895</v>
      </c>
      <c r="Z33" s="24">
        <f>+N33/100*Silver!$D180</f>
        <v>18.358231643408875</v>
      </c>
      <c r="AA33" s="24">
        <f>+O33/100*Silver!$D180</f>
        <v>15.73562712292189</v>
      </c>
      <c r="AB33" s="24">
        <f>+P33/100*Silver!$D180</f>
        <v>92.84020002523917</v>
      </c>
      <c r="AC33" s="24">
        <f>+Q33/100*Silver!$D180</f>
        <v>0.39090968044215274</v>
      </c>
      <c r="AD33" s="24">
        <f>+R33/100*Silver!$D180</f>
        <v>2.895984815702545</v>
      </c>
      <c r="AE33" s="24">
        <f>+S33/100*Silver!$D180</f>
        <v>0</v>
      </c>
      <c r="AF33" s="24">
        <f>+T33/100*Silver!$D180</f>
        <v>0</v>
      </c>
      <c r="AG33" s="24">
        <f>+U33/100*Silver!$D180</f>
        <v>4.720688136876568</v>
      </c>
      <c r="AH33" s="24">
        <f>+V33/100*Silver!$D180</f>
        <v>8.546994779361853</v>
      </c>
      <c r="AI33" s="24">
        <f>+W33/100*Silver!$D180</f>
        <v>12.272607888314454</v>
      </c>
      <c r="AJ33" s="24">
        <f>+X33*Silver!$D180</f>
        <v>2.0408341966745143</v>
      </c>
    </row>
    <row r="34" spans="1:36" ht="15" customHeight="1">
      <c r="A34" s="12">
        <v>1815</v>
      </c>
      <c r="B34" s="12">
        <v>36</v>
      </c>
      <c r="C34" s="12">
        <v>30</v>
      </c>
      <c r="D34" s="12">
        <v>148</v>
      </c>
      <c r="E34" s="12">
        <v>58</v>
      </c>
      <c r="F34" s="12">
        <v>16</v>
      </c>
      <c r="H34" s="21"/>
      <c r="I34" s="12">
        <v>9</v>
      </c>
      <c r="J34" s="12">
        <v>30</v>
      </c>
      <c r="K34" s="12">
        <v>53</v>
      </c>
      <c r="L34" s="24">
        <v>2.53</v>
      </c>
      <c r="N34" s="24">
        <f>+B34*Notes!$C$12</f>
        <v>78.24386003042818</v>
      </c>
      <c r="O34" s="24">
        <f>+C34*Notes!$C$12</f>
        <v>65.20321669202347</v>
      </c>
      <c r="P34" s="24">
        <f>+D34*Notes!$C$12</f>
        <v>321.66920234731583</v>
      </c>
      <c r="Q34" s="24">
        <f>+E34/Notes!C$28</f>
        <v>1.8066999849140553</v>
      </c>
      <c r="R34" s="24">
        <f t="shared" si="0"/>
        <v>16</v>
      </c>
      <c r="S34" s="24">
        <f>+G34/Notes!$C$17</f>
        <v>0</v>
      </c>
      <c r="T34" s="24">
        <f t="shared" si="1"/>
        <v>0</v>
      </c>
      <c r="U34" s="24">
        <f>+I34/Notes!$C$11</f>
        <v>19.56096500760704</v>
      </c>
      <c r="V34" s="24">
        <f>+J34/Notes!$C$14</f>
        <v>27.243007628042136</v>
      </c>
      <c r="W34" s="24">
        <f>+K34/Notes!$C$14</f>
        <v>48.12931347620778</v>
      </c>
      <c r="X34" s="24">
        <f>+L34/Notes!C$13</f>
        <v>0.07179545390050796</v>
      </c>
      <c r="Z34" s="24">
        <f>+N34/100*Silver!$D181</f>
        <v>19.138140578579904</v>
      </c>
      <c r="AA34" s="24">
        <f>+O34/100*Silver!$D181</f>
        <v>15.948450482149916</v>
      </c>
      <c r="AB34" s="24">
        <f>+P34/100*Silver!$D181</f>
        <v>78.67902237860626</v>
      </c>
      <c r="AC34" s="24">
        <f>+Q34/100*Silver!$D181</f>
        <v>0.44191171398186146</v>
      </c>
      <c r="AD34" s="24">
        <f>+R34/100*Silver!$D181</f>
        <v>3.913537102313161</v>
      </c>
      <c r="AE34" s="24">
        <f>+S34/100*Silver!$D181</f>
        <v>0</v>
      </c>
      <c r="AF34" s="24">
        <f>+T34/100*Silver!$D181</f>
        <v>0</v>
      </c>
      <c r="AG34" s="24">
        <f>+U34/100*Silver!$D181</f>
        <v>4.784535144644975</v>
      </c>
      <c r="AH34" s="24">
        <f>+V34/100*Silver!$D181</f>
        <v>6.6635325706839605</v>
      </c>
      <c r="AI34" s="24">
        <f>+W34/100*Silver!$D181</f>
        <v>11.772240874874996</v>
      </c>
      <c r="AJ34" s="24">
        <f>+X34*Silver!$D181</f>
        <v>1.7560885788565752</v>
      </c>
    </row>
    <row r="35" spans="1:36" ht="15" customHeight="1">
      <c r="A35" s="12">
        <v>1816</v>
      </c>
      <c r="B35" s="12">
        <v>32</v>
      </c>
      <c r="C35" s="12">
        <v>24</v>
      </c>
      <c r="D35" s="12">
        <v>117</v>
      </c>
      <c r="E35" s="12">
        <v>62</v>
      </c>
      <c r="F35" s="12">
        <v>12</v>
      </c>
      <c r="H35" s="21"/>
      <c r="I35" s="12">
        <v>8</v>
      </c>
      <c r="J35" s="12">
        <v>25</v>
      </c>
      <c r="K35" s="12">
        <v>35</v>
      </c>
      <c r="L35" s="24">
        <v>2.31</v>
      </c>
      <c r="N35" s="24">
        <f>+B35*Notes!$C$12</f>
        <v>69.55009780482504</v>
      </c>
      <c r="O35" s="24">
        <f>+C35*Notes!$C$12</f>
        <v>52.16257335361878</v>
      </c>
      <c r="P35" s="24">
        <f>+D35*Notes!$C$12</f>
        <v>254.29254509889157</v>
      </c>
      <c r="Q35" s="24">
        <f>+E35/Notes!C$28</f>
        <v>1.9312999838736453</v>
      </c>
      <c r="R35" s="24">
        <f t="shared" si="0"/>
        <v>12</v>
      </c>
      <c r="S35" s="24">
        <f>+G35/Notes!$C$17</f>
        <v>0</v>
      </c>
      <c r="T35" s="24">
        <f t="shared" si="1"/>
        <v>0</v>
      </c>
      <c r="U35" s="24">
        <f>+I35/Notes!$C$11</f>
        <v>17.38752445120626</v>
      </c>
      <c r="V35" s="24">
        <f>+J35/Notes!$C$14</f>
        <v>22.702506356701782</v>
      </c>
      <c r="W35" s="24">
        <f>+K35/Notes!$C$14</f>
        <v>31.783508899382493</v>
      </c>
      <c r="X35" s="24">
        <f>+L35/Notes!C$13</f>
        <v>0.0655523709526377</v>
      </c>
      <c r="Z35" s="24">
        <f>+N35/100*Silver!$D182</f>
        <v>17.011680514293246</v>
      </c>
      <c r="AA35" s="24">
        <f>+O35/100*Silver!$D182</f>
        <v>12.758760385719933</v>
      </c>
      <c r="AB35" s="24">
        <f>+P35/100*Silver!$D182</f>
        <v>62.198956880384685</v>
      </c>
      <c r="AC35" s="24">
        <f>+Q35/100*Silver!$D182</f>
        <v>0.472388383911645</v>
      </c>
      <c r="AD35" s="24">
        <f>+R35/100*Silver!$D182</f>
        <v>2.9351528267348703</v>
      </c>
      <c r="AE35" s="24">
        <f>+S35/100*Silver!$D182</f>
        <v>0</v>
      </c>
      <c r="AF35" s="24">
        <f>+T35/100*Silver!$D182</f>
        <v>0</v>
      </c>
      <c r="AG35" s="24">
        <f>+U35/100*Silver!$D182</f>
        <v>4.252920128573312</v>
      </c>
      <c r="AH35" s="24">
        <f>+V35/100*Silver!$D182</f>
        <v>5.552943808903301</v>
      </c>
      <c r="AI35" s="24">
        <f>+W35/100*Silver!$D182</f>
        <v>7.77412133246462</v>
      </c>
      <c r="AJ35" s="24">
        <f>+X35*Silver!$D182</f>
        <v>1.6033852241733948</v>
      </c>
    </row>
    <row r="36" spans="1:36" ht="15" customHeight="1">
      <c r="A36" s="12">
        <v>1817</v>
      </c>
      <c r="B36" s="12">
        <v>28</v>
      </c>
      <c r="C36" s="12">
        <v>22</v>
      </c>
      <c r="D36" s="12">
        <v>96</v>
      </c>
      <c r="E36" s="12">
        <v>60</v>
      </c>
      <c r="F36" s="12">
        <v>14</v>
      </c>
      <c r="H36" s="21"/>
      <c r="I36" s="12">
        <v>7</v>
      </c>
      <c r="J36" s="12">
        <v>25</v>
      </c>
      <c r="K36" s="12">
        <v>38</v>
      </c>
      <c r="L36" s="24">
        <v>2.04</v>
      </c>
      <c r="N36" s="24">
        <f>+B36*Notes!$C$12</f>
        <v>60.85633557922191</v>
      </c>
      <c r="O36" s="24">
        <f>+C36*Notes!$C$12</f>
        <v>47.815692240817214</v>
      </c>
      <c r="P36" s="24">
        <f>+D36*Notes!$C$12</f>
        <v>208.65029341447513</v>
      </c>
      <c r="Q36" s="24">
        <f>+E36/Notes!C$28</f>
        <v>1.8689999843938503</v>
      </c>
      <c r="R36" s="24">
        <f t="shared" si="0"/>
        <v>14</v>
      </c>
      <c r="S36" s="24">
        <f>+G36/Notes!$C$17</f>
        <v>0</v>
      </c>
      <c r="T36" s="24">
        <f t="shared" si="1"/>
        <v>0</v>
      </c>
      <c r="U36" s="24">
        <f>+I36/Notes!$C$11</f>
        <v>15.214083894805476</v>
      </c>
      <c r="V36" s="24">
        <f>+J36/Notes!$C$14</f>
        <v>22.702506356701782</v>
      </c>
      <c r="W36" s="24">
        <f>+K36/Notes!$C$14</f>
        <v>34.50780966218671</v>
      </c>
      <c r="X36" s="24">
        <f>+L36/Notes!C$13</f>
        <v>0.05789040551661512</v>
      </c>
      <c r="Z36" s="24">
        <f>+N36/100*Silver!$D183</f>
        <v>14.75220535522853</v>
      </c>
      <c r="AA36" s="24">
        <f>+O36/100*Silver!$D183</f>
        <v>11.591018493393845</v>
      </c>
      <c r="AB36" s="24">
        <f>+P36/100*Silver!$D183</f>
        <v>50.57898978935496</v>
      </c>
      <c r="AC36" s="24">
        <f>+Q36/100*Silver!$D183</f>
        <v>0.45306493261994596</v>
      </c>
      <c r="AD36" s="24">
        <f>+R36/100*Silver!$D183</f>
        <v>3.3937448419703236</v>
      </c>
      <c r="AE36" s="24">
        <f>+S36/100*Silver!$D183</f>
        <v>0</v>
      </c>
      <c r="AF36" s="24">
        <f>+T36/100*Silver!$D183</f>
        <v>0</v>
      </c>
      <c r="AG36" s="24">
        <f>+U36/100*Silver!$D183</f>
        <v>3.6880513388071323</v>
      </c>
      <c r="AH36" s="24">
        <f>+V36/100*Silver!$D183</f>
        <v>5.503322417703939</v>
      </c>
      <c r="AI36" s="24">
        <f>+W36/100*Silver!$D183</f>
        <v>8.365050074909988</v>
      </c>
      <c r="AJ36" s="24">
        <f>+X36*Silver!$D183</f>
        <v>1.4033233222970207</v>
      </c>
    </row>
    <row r="37" spans="1:36" ht="15" customHeight="1">
      <c r="A37" s="12">
        <v>1818</v>
      </c>
      <c r="B37" s="12">
        <v>36</v>
      </c>
      <c r="C37" s="12">
        <v>22</v>
      </c>
      <c r="D37" s="12">
        <v>84</v>
      </c>
      <c r="E37" s="12">
        <v>42</v>
      </c>
      <c r="F37" s="12">
        <v>16</v>
      </c>
      <c r="H37" s="21"/>
      <c r="I37" s="12">
        <v>7</v>
      </c>
      <c r="J37" s="12">
        <v>24</v>
      </c>
      <c r="K37" s="12">
        <v>32</v>
      </c>
      <c r="L37" s="24">
        <v>1.87</v>
      </c>
      <c r="N37" s="24">
        <f>+B37*Notes!$C$12</f>
        <v>78.24386003042818</v>
      </c>
      <c r="O37" s="24">
        <f>+C37*Notes!$C$12</f>
        <v>47.815692240817214</v>
      </c>
      <c r="P37" s="24">
        <f>+D37*Notes!$C$12</f>
        <v>182.56900673766575</v>
      </c>
      <c r="Q37" s="24">
        <f>+E37/Notes!C$28</f>
        <v>1.3082999890756952</v>
      </c>
      <c r="R37" s="24">
        <f t="shared" si="0"/>
        <v>16</v>
      </c>
      <c r="S37" s="24">
        <f>+G37/Notes!$C$17</f>
        <v>0</v>
      </c>
      <c r="T37" s="24">
        <f t="shared" si="1"/>
        <v>0</v>
      </c>
      <c r="U37" s="24">
        <f>+I37/Notes!$C$11</f>
        <v>15.214083894805476</v>
      </c>
      <c r="V37" s="24">
        <f>+J37/Notes!$C$14</f>
        <v>21.794406102433708</v>
      </c>
      <c r="W37" s="24">
        <f>+K37/Notes!$C$14</f>
        <v>29.05920813657828</v>
      </c>
      <c r="X37" s="24">
        <f>+L37/Notes!C$13</f>
        <v>0.053066205056897194</v>
      </c>
      <c r="Z37" s="24">
        <f>+N37/100*Silver!$D184</f>
        <v>19.306782522279722</v>
      </c>
      <c r="AA37" s="24">
        <f>+O37/100*Silver!$D184</f>
        <v>11.79858931917094</v>
      </c>
      <c r="AB37" s="24">
        <f>+P37/100*Silver!$D184</f>
        <v>45.04915921865268</v>
      </c>
      <c r="AC37" s="24">
        <f>+Q37/100*Silver!$D184</f>
        <v>0.3228248625919326</v>
      </c>
      <c r="AD37" s="24">
        <f>+R37/100*Silver!$D184</f>
        <v>3.9480225060003993</v>
      </c>
      <c r="AE37" s="24">
        <f>+S37/100*Silver!$D184</f>
        <v>0</v>
      </c>
      <c r="AF37" s="24">
        <f>+T37/100*Silver!$D184</f>
        <v>0</v>
      </c>
      <c r="AG37" s="24">
        <f>+U37/100*Silver!$D184</f>
        <v>3.75409660155439</v>
      </c>
      <c r="AH37" s="24">
        <f>+V37/100*Silver!$D184</f>
        <v>5.377800362332545</v>
      </c>
      <c r="AI37" s="24">
        <f>+W37/100*Silver!$D184</f>
        <v>7.170400483110061</v>
      </c>
      <c r="AJ37" s="24">
        <f>+X37*Silver!$D184</f>
        <v>1.3094160742041396</v>
      </c>
    </row>
    <row r="38" spans="1:36" ht="15" customHeight="1">
      <c r="A38" s="12">
        <v>1819</v>
      </c>
      <c r="B38" s="12">
        <v>43</v>
      </c>
      <c r="C38" s="12">
        <v>23</v>
      </c>
      <c r="D38" s="12">
        <v>85</v>
      </c>
      <c r="E38" s="12">
        <v>44</v>
      </c>
      <c r="F38" s="12">
        <v>14</v>
      </c>
      <c r="H38" s="21"/>
      <c r="I38" s="12">
        <v>7</v>
      </c>
      <c r="J38" s="12">
        <v>22</v>
      </c>
      <c r="K38" s="12">
        <v>32</v>
      </c>
      <c r="L38" s="24">
        <v>2.18</v>
      </c>
      <c r="N38" s="24">
        <f>+B38*Notes!$C$12</f>
        <v>93.45794392523365</v>
      </c>
      <c r="O38" s="24">
        <f>+C38*Notes!$C$12</f>
        <v>49.989132797218</v>
      </c>
      <c r="P38" s="24">
        <f>+D38*Notes!$C$12</f>
        <v>184.74244729406652</v>
      </c>
      <c r="Q38" s="24">
        <f>+E38/Notes!C$28</f>
        <v>1.3705999885554903</v>
      </c>
      <c r="R38" s="24">
        <f t="shared" si="0"/>
        <v>14</v>
      </c>
      <c r="S38" s="24">
        <f>+G38/Notes!$C$17</f>
        <v>0</v>
      </c>
      <c r="T38" s="24">
        <f t="shared" si="1"/>
        <v>0</v>
      </c>
      <c r="U38" s="24">
        <f>+I38/Notes!$C$11</f>
        <v>15.214083894805476</v>
      </c>
      <c r="V38" s="24">
        <f>+J38/Notes!$C$14</f>
        <v>19.978205593897567</v>
      </c>
      <c r="W38" s="24">
        <f>+K38/Notes!$C$14</f>
        <v>29.05920813657828</v>
      </c>
      <c r="X38" s="24">
        <f>+L38/Notes!C$13</f>
        <v>0.06186327648344165</v>
      </c>
      <c r="Z38" s="24">
        <f>+N38/100*Silver!$D185</f>
        <v>22.956472200806</v>
      </c>
      <c r="AA38" s="24">
        <f>+O38/100*Silver!$D185</f>
        <v>12.279043270198558</v>
      </c>
      <c r="AB38" s="24">
        <f>+P38/100*Silver!$D185</f>
        <v>45.37907295508163</v>
      </c>
      <c r="AC38" s="24">
        <f>+Q38/100*Silver!$D185</f>
        <v>0.3366663037319807</v>
      </c>
      <c r="AD38" s="24">
        <f>+R38/100*Silver!$D185</f>
        <v>3.438879535680739</v>
      </c>
      <c r="AE38" s="24">
        <f>+S38/100*Silver!$D185</f>
        <v>0</v>
      </c>
      <c r="AF38" s="24">
        <f>+T38/100*Silver!$D185</f>
        <v>0</v>
      </c>
      <c r="AG38" s="24">
        <f>+U38/100*Silver!$D185</f>
        <v>3.7371001257126046</v>
      </c>
      <c r="AH38" s="24">
        <f>+V38/100*Silver!$D185</f>
        <v>4.907331598319772</v>
      </c>
      <c r="AI38" s="24">
        <f>+W38/100*Silver!$D185</f>
        <v>7.137936870283304</v>
      </c>
      <c r="AJ38" s="24">
        <f>+X38*Silver!$D185</f>
        <v>1.5195739679219071</v>
      </c>
    </row>
    <row r="39" spans="1:36" ht="15" customHeight="1">
      <c r="A39" s="12">
        <v>1820</v>
      </c>
      <c r="B39" s="12">
        <v>36</v>
      </c>
      <c r="C39" s="12">
        <v>19</v>
      </c>
      <c r="D39" s="12">
        <v>83</v>
      </c>
      <c r="E39" s="12">
        <v>49</v>
      </c>
      <c r="F39" s="12">
        <v>12</v>
      </c>
      <c r="H39" s="21"/>
      <c r="I39" s="12">
        <v>6</v>
      </c>
      <c r="J39" s="12">
        <v>19</v>
      </c>
      <c r="K39" s="12">
        <v>29</v>
      </c>
      <c r="L39" s="24">
        <v>2.04</v>
      </c>
      <c r="N39" s="24">
        <f>+B39*Notes!$C$12</f>
        <v>78.24386003042818</v>
      </c>
      <c r="O39" s="24">
        <f>+C39*Notes!$C$12</f>
        <v>41.29537057161487</v>
      </c>
      <c r="P39" s="24">
        <f>+D39*Notes!$C$12</f>
        <v>180.39556618126497</v>
      </c>
      <c r="Q39" s="24">
        <f>+E39/Notes!C$28</f>
        <v>1.5263499872549777</v>
      </c>
      <c r="R39" s="24">
        <f t="shared" si="0"/>
        <v>12</v>
      </c>
      <c r="S39" s="24">
        <f>+G39/Notes!$C$17</f>
        <v>0</v>
      </c>
      <c r="T39" s="24">
        <f t="shared" si="1"/>
        <v>0</v>
      </c>
      <c r="U39" s="24">
        <f>+I39/Notes!$C$11</f>
        <v>13.040643338404694</v>
      </c>
      <c r="V39" s="24">
        <f>+J39/Notes!$C$14</f>
        <v>17.253904831093354</v>
      </c>
      <c r="W39" s="24">
        <f>+K39/Notes!$C$14</f>
        <v>26.334907373774065</v>
      </c>
      <c r="X39" s="24">
        <f>+L39/Notes!C$13</f>
        <v>0.05789040551661512</v>
      </c>
      <c r="Z39" s="24">
        <f>+N39/100*Silver!$D186</f>
        <v>19.57385040731414</v>
      </c>
      <c r="AA39" s="24">
        <f>+O39/100*Silver!$D186</f>
        <v>10.330643270526906</v>
      </c>
      <c r="AB39" s="24">
        <f>+P39/100*Silver!$D186</f>
        <v>45.12859955019649</v>
      </c>
      <c r="AC39" s="24">
        <f>+Q39/100*Silver!$D186</f>
        <v>0.3818388600474992</v>
      </c>
      <c r="AD39" s="24">
        <f>+R39/100*Silver!$D186</f>
        <v>3.0019761908017446</v>
      </c>
      <c r="AE39" s="24">
        <f>+S39/100*Silver!$D186</f>
        <v>0</v>
      </c>
      <c r="AF39" s="24">
        <f>+T39/100*Silver!$D186</f>
        <v>0</v>
      </c>
      <c r="AG39" s="24">
        <f>+U39/100*Silver!$D186</f>
        <v>3.262308401219023</v>
      </c>
      <c r="AH39" s="24">
        <f>+V39/100*Silver!$D186</f>
        <v>4.3163176251084545</v>
      </c>
      <c r="AI39" s="24">
        <f>+W39/100*Silver!$D186</f>
        <v>6.588063743586587</v>
      </c>
      <c r="AJ39" s="24">
        <f>+X39*Silver!$D186</f>
        <v>1.4482134919728047</v>
      </c>
    </row>
    <row r="40" spans="1:36" ht="15" customHeight="1">
      <c r="A40" s="12">
        <v>1821</v>
      </c>
      <c r="B40" s="12">
        <v>36</v>
      </c>
      <c r="C40" s="12">
        <v>17</v>
      </c>
      <c r="D40" s="12">
        <v>78</v>
      </c>
      <c r="E40" s="12">
        <v>36</v>
      </c>
      <c r="F40" s="12">
        <v>12</v>
      </c>
      <c r="H40" s="21"/>
      <c r="I40" s="12">
        <v>6</v>
      </c>
      <c r="J40" s="12">
        <v>16</v>
      </c>
      <c r="K40" s="12">
        <v>28</v>
      </c>
      <c r="L40" s="24">
        <v>1.95</v>
      </c>
      <c r="N40" s="24">
        <f>+B40*Notes!$C$12</f>
        <v>78.24386003042818</v>
      </c>
      <c r="O40" s="24">
        <f>+C40*Notes!$C$12</f>
        <v>36.948489458813306</v>
      </c>
      <c r="P40" s="24">
        <f>+D40*Notes!$C$12</f>
        <v>169.52836339926105</v>
      </c>
      <c r="Q40" s="24">
        <f>+E40/Notes!C$28</f>
        <v>1.1213999906363101</v>
      </c>
      <c r="R40" s="24">
        <f t="shared" si="0"/>
        <v>12</v>
      </c>
      <c r="S40" s="24">
        <f>+G40/Notes!$C$17</f>
        <v>0</v>
      </c>
      <c r="T40" s="24">
        <f t="shared" si="1"/>
        <v>0</v>
      </c>
      <c r="U40" s="24">
        <f>+I40/Notes!$C$11</f>
        <v>13.040643338404694</v>
      </c>
      <c r="V40" s="24">
        <f>+J40/Notes!$C$14</f>
        <v>14.52960406828914</v>
      </c>
      <c r="W40" s="24">
        <f>+K40/Notes!$C$14</f>
        <v>25.426807119505995</v>
      </c>
      <c r="X40" s="24">
        <f>+L40/Notes!C$13</f>
        <v>0.05533641703794092</v>
      </c>
      <c r="Z40" s="24">
        <f>+N40/100*Silver!$D187</f>
        <v>20.029861667171946</v>
      </c>
      <c r="AA40" s="24">
        <f>+O40/100*Silver!$D187</f>
        <v>9.458545787275641</v>
      </c>
      <c r="AB40" s="24">
        <f>+P40/100*Silver!$D187</f>
        <v>43.398033612205886</v>
      </c>
      <c r="AC40" s="24">
        <f>+Q40/100*Silver!$D187</f>
        <v>0.2870702784509632</v>
      </c>
      <c r="AD40" s="24">
        <f>+R40/100*Silver!$D187</f>
        <v>3.0719131176886036</v>
      </c>
      <c r="AE40" s="24">
        <f>+S40/100*Silver!$D187</f>
        <v>0</v>
      </c>
      <c r="AF40" s="24">
        <f>+T40/100*Silver!$D187</f>
        <v>0</v>
      </c>
      <c r="AG40" s="24">
        <f>+U40/100*Silver!$D187</f>
        <v>3.3383102778619906</v>
      </c>
      <c r="AH40" s="24">
        <f>+V40/100*Silver!$D187</f>
        <v>3.719473444349926</v>
      </c>
      <c r="AI40" s="24">
        <f>+W40/100*Silver!$D187</f>
        <v>6.509078527612371</v>
      </c>
      <c r="AJ40" s="24">
        <f>+X40*Silver!$D187</f>
        <v>1.4165722115394823</v>
      </c>
    </row>
    <row r="41" spans="1:36" ht="15" customHeight="1">
      <c r="A41" s="12">
        <v>1822</v>
      </c>
      <c r="B41" s="12">
        <v>38</v>
      </c>
      <c r="C41" s="12">
        <v>19</v>
      </c>
      <c r="D41" s="12">
        <v>80</v>
      </c>
      <c r="E41" s="12">
        <v>37</v>
      </c>
      <c r="F41" s="12">
        <v>11</v>
      </c>
      <c r="H41" s="21"/>
      <c r="I41" s="12">
        <v>7</v>
      </c>
      <c r="J41" s="12">
        <v>17</v>
      </c>
      <c r="K41" s="12">
        <v>26</v>
      </c>
      <c r="L41" s="24">
        <v>1.93</v>
      </c>
      <c r="N41" s="24">
        <f>+B41*Notes!$C$12</f>
        <v>82.59074114322974</v>
      </c>
      <c r="O41" s="24">
        <f>+C41*Notes!$C$12</f>
        <v>41.29537057161487</v>
      </c>
      <c r="P41" s="24">
        <f>+D41*Notes!$C$12</f>
        <v>173.8752445120626</v>
      </c>
      <c r="Q41" s="24">
        <f>+E41/Notes!C$28</f>
        <v>1.1525499903762078</v>
      </c>
      <c r="R41" s="24">
        <f t="shared" si="0"/>
        <v>11</v>
      </c>
      <c r="S41" s="24">
        <f>+G41/Notes!$C$17</f>
        <v>0</v>
      </c>
      <c r="T41" s="24">
        <f t="shared" si="1"/>
        <v>0</v>
      </c>
      <c r="U41" s="24">
        <f>+I41/Notes!$C$11</f>
        <v>15.214083894805476</v>
      </c>
      <c r="V41" s="24">
        <f>+J41/Notes!$C$14</f>
        <v>15.437704322557211</v>
      </c>
      <c r="W41" s="24">
        <f>+K41/Notes!$C$14</f>
        <v>23.610606610969853</v>
      </c>
      <c r="X41" s="24">
        <f>+L41/Notes!C$13</f>
        <v>0.054768864042679985</v>
      </c>
      <c r="Z41" s="24">
        <f>+N41/100*Silver!$D188</f>
        <v>20.94497934486028</v>
      </c>
      <c r="AA41" s="24">
        <f>+O41/100*Silver!$D188</f>
        <v>10.47248967243014</v>
      </c>
      <c r="AB41" s="24">
        <f>+P41/100*Silver!$D188</f>
        <v>44.09469335760059</v>
      </c>
      <c r="AC41" s="24">
        <f>+Q41/100*Silver!$D188</f>
        <v>0.2922862225014364</v>
      </c>
      <c r="AD41" s="24">
        <f>+R41/100*Silver!$D188</f>
        <v>2.7895956569019043</v>
      </c>
      <c r="AE41" s="24">
        <f>+S41/100*Silver!$D188</f>
        <v>0</v>
      </c>
      <c r="AF41" s="24">
        <f>+T41/100*Silver!$D188</f>
        <v>0</v>
      </c>
      <c r="AG41" s="24">
        <f>+U41/100*Silver!$D188</f>
        <v>3.8582856687900513</v>
      </c>
      <c r="AH41" s="24">
        <f>+V41/100*Silver!$D188</f>
        <v>3.9149957209764863</v>
      </c>
      <c r="AI41" s="24">
        <f>+W41/100*Silver!$D188</f>
        <v>5.987640514434626</v>
      </c>
      <c r="AJ41" s="24">
        <f>+X41*Silver!$D188</f>
        <v>1.3889362296991905</v>
      </c>
    </row>
    <row r="42" spans="1:36" ht="15" customHeight="1">
      <c r="A42" s="12">
        <v>1823</v>
      </c>
      <c r="B42" s="12">
        <v>32</v>
      </c>
      <c r="C42" s="12">
        <v>16</v>
      </c>
      <c r="D42" s="12">
        <v>83</v>
      </c>
      <c r="E42" s="12">
        <v>34</v>
      </c>
      <c r="F42" s="12">
        <v>11</v>
      </c>
      <c r="H42" s="21"/>
      <c r="I42" s="12">
        <v>6</v>
      </c>
      <c r="J42" s="12">
        <v>12</v>
      </c>
      <c r="K42" s="12">
        <v>19</v>
      </c>
      <c r="L42" s="24">
        <v>1.65</v>
      </c>
      <c r="N42" s="24">
        <f>+B42*Notes!$C$12</f>
        <v>69.55009780482504</v>
      </c>
      <c r="O42" s="24">
        <f>+C42*Notes!$C$12</f>
        <v>34.77504890241252</v>
      </c>
      <c r="P42" s="24">
        <f>+D42*Notes!$C$12</f>
        <v>180.39556618126497</v>
      </c>
      <c r="Q42" s="24">
        <f>+E42/Notes!C$28</f>
        <v>1.059099991156515</v>
      </c>
      <c r="R42" s="24">
        <f t="shared" si="0"/>
        <v>11</v>
      </c>
      <c r="S42" s="24">
        <f>+G42/Notes!$C$17</f>
        <v>0</v>
      </c>
      <c r="T42" s="24">
        <f t="shared" si="1"/>
        <v>0</v>
      </c>
      <c r="U42" s="24">
        <f>+I42/Notes!$C$11</f>
        <v>13.040643338404694</v>
      </c>
      <c r="V42" s="24">
        <f>+J42/Notes!$C$14</f>
        <v>10.897203051216854</v>
      </c>
      <c r="W42" s="24">
        <f>+K42/Notes!$C$14</f>
        <v>17.253904831093354</v>
      </c>
      <c r="X42" s="24">
        <f>+L42/Notes!C$13</f>
        <v>0.04682312210902693</v>
      </c>
      <c r="Z42" s="24">
        <f>+N42/100*Silver!$D189</f>
        <v>17.637877343040234</v>
      </c>
      <c r="AA42" s="24">
        <f>+O42/100*Silver!$D189</f>
        <v>8.818938671520117</v>
      </c>
      <c r="AB42" s="24">
        <f>+P42/100*Silver!$D189</f>
        <v>45.74824435851062</v>
      </c>
      <c r="AC42" s="24">
        <f>+Q42/100*Silver!$D189</f>
        <v>0.2685873395959145</v>
      </c>
      <c r="AD42" s="24">
        <f>+R42/100*Silver!$D189</f>
        <v>2.7895956569019043</v>
      </c>
      <c r="AE42" s="24">
        <f>+S42/100*Silver!$D189</f>
        <v>0</v>
      </c>
      <c r="AF42" s="24">
        <f>+T42/100*Silver!$D189</f>
        <v>0</v>
      </c>
      <c r="AG42" s="24">
        <f>+U42/100*Silver!$D189</f>
        <v>3.307102001820044</v>
      </c>
      <c r="AH42" s="24">
        <f>+V42/100*Silver!$D189</f>
        <v>2.7635263912775194</v>
      </c>
      <c r="AI42" s="24">
        <f>+W42/100*Silver!$D189</f>
        <v>4.375583452856073</v>
      </c>
      <c r="AJ42" s="24">
        <f>+X42*Silver!$D189</f>
        <v>1.187432527981173</v>
      </c>
    </row>
    <row r="43" spans="1:36" ht="15" customHeight="1">
      <c r="A43" s="12">
        <v>1824</v>
      </c>
      <c r="B43" s="12">
        <v>29</v>
      </c>
      <c r="C43" s="12">
        <v>14</v>
      </c>
      <c r="D43" s="12">
        <v>83</v>
      </c>
      <c r="E43" s="12">
        <v>29</v>
      </c>
      <c r="F43" s="12">
        <v>13</v>
      </c>
      <c r="H43" s="21"/>
      <c r="I43" s="12">
        <v>5</v>
      </c>
      <c r="J43" s="12">
        <v>12</v>
      </c>
      <c r="K43" s="12">
        <v>14</v>
      </c>
      <c r="L43" s="24">
        <v>1.52</v>
      </c>
      <c r="N43" s="24">
        <f>+B43*Notes!$C$12</f>
        <v>63.0297761356227</v>
      </c>
      <c r="O43" s="24">
        <f>+C43*Notes!$C$12</f>
        <v>30.428167789610956</v>
      </c>
      <c r="P43" s="24">
        <f>+D43*Notes!$C$12</f>
        <v>180.39556618126497</v>
      </c>
      <c r="Q43" s="24">
        <f>+E43/Notes!C$28</f>
        <v>0.9033499924570276</v>
      </c>
      <c r="R43" s="24">
        <f t="shared" si="0"/>
        <v>13</v>
      </c>
      <c r="S43" s="24">
        <f>+G43/Notes!$C$17</f>
        <v>0</v>
      </c>
      <c r="T43" s="24">
        <f t="shared" si="1"/>
        <v>0</v>
      </c>
      <c r="U43" s="24">
        <f>+I43/Notes!$C$11</f>
        <v>10.867202782003911</v>
      </c>
      <c r="V43" s="24">
        <f>+J43/Notes!$C$14</f>
        <v>10.897203051216854</v>
      </c>
      <c r="W43" s="24">
        <f>+K43/Notes!$C$14</f>
        <v>12.713403559752997</v>
      </c>
      <c r="X43" s="24">
        <f>+L43/Notes!C$13</f>
        <v>0.043134027639830874</v>
      </c>
      <c r="Z43" s="24">
        <f>+N43/100*Silver!$D190</f>
        <v>15.984326342130213</v>
      </c>
      <c r="AA43" s="24">
        <f>+O43/100*Silver!$D190</f>
        <v>7.716571337580103</v>
      </c>
      <c r="AB43" s="24">
        <f>+P43/100*Silver!$D190</f>
        <v>45.74824435851062</v>
      </c>
      <c r="AC43" s="24">
        <f>+Q43/100*Silver!$D190</f>
        <v>0.22908920142004474</v>
      </c>
      <c r="AD43" s="24">
        <f>+R43/100*Silver!$D190</f>
        <v>3.296794867247705</v>
      </c>
      <c r="AE43" s="24">
        <f>+S43/100*Silver!$D190</f>
        <v>0</v>
      </c>
      <c r="AF43" s="24">
        <f>+T43/100*Silver!$D190</f>
        <v>0</v>
      </c>
      <c r="AG43" s="24">
        <f>+U43/100*Silver!$D190</f>
        <v>2.7559183348500365</v>
      </c>
      <c r="AH43" s="24">
        <f>+V43/100*Silver!$D190</f>
        <v>2.7635263912775194</v>
      </c>
      <c r="AI43" s="24">
        <f>+W43/100*Silver!$D190</f>
        <v>3.2241141231571064</v>
      </c>
      <c r="AJ43" s="24">
        <f>+X43*Silver!$D190</f>
        <v>1.093877237897808</v>
      </c>
    </row>
    <row r="44" spans="1:36" ht="15" customHeight="1">
      <c r="A44" s="12">
        <v>1825</v>
      </c>
      <c r="B44" s="12">
        <v>22</v>
      </c>
      <c r="C44" s="12">
        <v>14</v>
      </c>
      <c r="D44" s="12">
        <v>83</v>
      </c>
      <c r="E44" s="12">
        <v>31</v>
      </c>
      <c r="F44" s="12">
        <v>11</v>
      </c>
      <c r="H44" s="21"/>
      <c r="I44" s="12">
        <v>4</v>
      </c>
      <c r="J44" s="12">
        <v>13</v>
      </c>
      <c r="K44" s="12">
        <v>17</v>
      </c>
      <c r="L44" s="24">
        <v>1.55</v>
      </c>
      <c r="N44" s="24">
        <f>+B44*Notes!$C$12</f>
        <v>47.815692240817214</v>
      </c>
      <c r="O44" s="24">
        <f>+C44*Notes!$C$12</f>
        <v>30.428167789610956</v>
      </c>
      <c r="P44" s="24">
        <f>+D44*Notes!$C$12</f>
        <v>180.39556618126497</v>
      </c>
      <c r="Q44" s="24">
        <f>+E44/Notes!C$28</f>
        <v>0.9656499919368227</v>
      </c>
      <c r="R44" s="24">
        <f t="shared" si="0"/>
        <v>11</v>
      </c>
      <c r="S44" s="24">
        <f>+G44/Notes!$C$17</f>
        <v>0</v>
      </c>
      <c r="T44" s="24">
        <f t="shared" si="1"/>
        <v>0</v>
      </c>
      <c r="U44" s="24">
        <f>+I44/Notes!$C$11</f>
        <v>8.69376222560313</v>
      </c>
      <c r="V44" s="24">
        <f>+J44/Notes!$C$14</f>
        <v>11.805303305484927</v>
      </c>
      <c r="W44" s="24">
        <f>+K44/Notes!$C$14</f>
        <v>15.437704322557211</v>
      </c>
      <c r="X44" s="24">
        <f>+L44/Notes!C$13</f>
        <v>0.04398535713272227</v>
      </c>
      <c r="Z44" s="24">
        <f>+N44/100*Silver!$D191</f>
        <v>12.013730021662333</v>
      </c>
      <c r="AA44" s="24">
        <f>+O44/100*Silver!$D191</f>
        <v>7.64510092287603</v>
      </c>
      <c r="AB44" s="24">
        <f>+P44/100*Silver!$D191</f>
        <v>45.3245268999079</v>
      </c>
      <c r="AC44" s="24">
        <f>+Q44/100*Silver!$D191</f>
        <v>0.24262031468920806</v>
      </c>
      <c r="AD44" s="24">
        <f>+R44/100*Silver!$D191</f>
        <v>2.7637585914834197</v>
      </c>
      <c r="AE44" s="24">
        <f>+S44/100*Silver!$D191</f>
        <v>0</v>
      </c>
      <c r="AF44" s="24">
        <f>+T44/100*Silver!$D191</f>
        <v>0</v>
      </c>
      <c r="AG44" s="24">
        <f>+U44/100*Silver!$D191</f>
        <v>2.1843145493931515</v>
      </c>
      <c r="AH44" s="24">
        <f>+V44/100*Silver!$D191</f>
        <v>2.96609167596378</v>
      </c>
      <c r="AI44" s="24">
        <f>+W44/100*Silver!$D191</f>
        <v>3.8787352685680196</v>
      </c>
      <c r="AJ44" s="24">
        <f>+X44*Silver!$D191</f>
        <v>1.1051355334093427</v>
      </c>
    </row>
    <row r="45" spans="1:36" ht="15" customHeight="1">
      <c r="A45" s="12">
        <v>1826</v>
      </c>
      <c r="B45" s="12">
        <v>21</v>
      </c>
      <c r="C45" s="12">
        <v>16</v>
      </c>
      <c r="D45" s="12">
        <v>77</v>
      </c>
      <c r="E45" s="12">
        <v>42</v>
      </c>
      <c r="F45" s="12">
        <v>12</v>
      </c>
      <c r="H45" s="21"/>
      <c r="I45" s="12">
        <v>5</v>
      </c>
      <c r="J45" s="12">
        <v>14</v>
      </c>
      <c r="K45" s="12">
        <v>19</v>
      </c>
      <c r="L45" s="24">
        <v>1.37</v>
      </c>
      <c r="N45" s="24">
        <f>+B45*Notes!$C$12</f>
        <v>45.642251684416436</v>
      </c>
      <c r="O45" s="24">
        <f>+C45*Notes!$C$12</f>
        <v>34.77504890241252</v>
      </c>
      <c r="P45" s="24">
        <f>+D45*Notes!$C$12</f>
        <v>167.35492284286025</v>
      </c>
      <c r="Q45" s="24">
        <f>+E45/Notes!C$28</f>
        <v>1.3082999890756952</v>
      </c>
      <c r="R45" s="24">
        <f t="shared" si="0"/>
        <v>12</v>
      </c>
      <c r="S45" s="24">
        <f>+G45/Notes!$C$17</f>
        <v>0</v>
      </c>
      <c r="T45" s="24">
        <f t="shared" si="1"/>
        <v>0</v>
      </c>
      <c r="U45" s="24">
        <f>+I45/Notes!$C$11</f>
        <v>10.867202782003911</v>
      </c>
      <c r="V45" s="24">
        <f>+J45/Notes!$C$14</f>
        <v>12.713403559752997</v>
      </c>
      <c r="W45" s="24">
        <f>+K45/Notes!$C$14</f>
        <v>17.253904831093354</v>
      </c>
      <c r="X45" s="24">
        <f>+L45/Notes!C$13</f>
        <v>0.03887738017537388</v>
      </c>
      <c r="Z45" s="24">
        <f>+N45/100*Silver!$D192</f>
        <v>11.574857006370156</v>
      </c>
      <c r="AA45" s="24">
        <f>+O45/100*Silver!$D192</f>
        <v>8.818938671520117</v>
      </c>
      <c r="AB45" s="24">
        <f>+P45/100*Silver!$D192</f>
        <v>42.44114235669056</v>
      </c>
      <c r="AC45" s="24">
        <f>+Q45/100*Silver!$D192</f>
        <v>0.33178436067730616</v>
      </c>
      <c r="AD45" s="24">
        <f>+R45/100*Silver!$D192</f>
        <v>3.0431952620748044</v>
      </c>
      <c r="AE45" s="24">
        <f>+S45/100*Silver!$D192</f>
        <v>0</v>
      </c>
      <c r="AF45" s="24">
        <f>+T45/100*Silver!$D192</f>
        <v>0</v>
      </c>
      <c r="AG45" s="24">
        <f>+U45/100*Silver!$D192</f>
        <v>2.7559183348500365</v>
      </c>
      <c r="AH45" s="24">
        <f>+V45/100*Silver!$D192</f>
        <v>3.2241141231571064</v>
      </c>
      <c r="AI45" s="24">
        <f>+W45/100*Silver!$D192</f>
        <v>4.375583452856073</v>
      </c>
      <c r="AJ45" s="24">
        <f>+X45*Silver!$D192</f>
        <v>0.985928826263156</v>
      </c>
    </row>
    <row r="46" spans="1:36" ht="15" customHeight="1">
      <c r="A46" s="12">
        <v>1827</v>
      </c>
      <c r="B46" s="12">
        <v>20</v>
      </c>
      <c r="C46" s="12">
        <v>14</v>
      </c>
      <c r="D46" s="12">
        <v>86</v>
      </c>
      <c r="E46" s="12">
        <v>36</v>
      </c>
      <c r="F46" s="12">
        <v>12</v>
      </c>
      <c r="H46" s="21"/>
      <c r="I46" s="12">
        <v>6</v>
      </c>
      <c r="J46" s="12">
        <v>14</v>
      </c>
      <c r="K46" s="12">
        <v>17</v>
      </c>
      <c r="L46" s="24">
        <v>1.38</v>
      </c>
      <c r="N46" s="24">
        <f>+B46*Notes!$C$12</f>
        <v>43.46881112801565</v>
      </c>
      <c r="O46" s="24">
        <f>+C46*Notes!$C$12</f>
        <v>30.428167789610956</v>
      </c>
      <c r="P46" s="24">
        <f>+D46*Notes!$C$12</f>
        <v>186.9158878504673</v>
      </c>
      <c r="Q46" s="24">
        <f>+E46/Notes!C$28</f>
        <v>1.1213999906363101</v>
      </c>
      <c r="R46" s="24">
        <f t="shared" si="0"/>
        <v>12</v>
      </c>
      <c r="S46" s="24">
        <f>+G46/Notes!$C$17</f>
        <v>0</v>
      </c>
      <c r="T46" s="24">
        <f t="shared" si="1"/>
        <v>0</v>
      </c>
      <c r="U46" s="24">
        <f>+I46/Notes!$C$11</f>
        <v>13.040643338404694</v>
      </c>
      <c r="V46" s="24">
        <f>+J46/Notes!$C$14</f>
        <v>12.713403559752997</v>
      </c>
      <c r="W46" s="24">
        <f>+K46/Notes!$C$14</f>
        <v>15.437704322557211</v>
      </c>
      <c r="X46" s="24">
        <f>+L46/Notes!C$13</f>
        <v>0.03916115667300434</v>
      </c>
      <c r="Z46" s="24">
        <f>+N46/100*Silver!$D193</f>
        <v>10.972385530900466</v>
      </c>
      <c r="AA46" s="24">
        <f>+O46/100*Silver!$D193</f>
        <v>7.680669871630326</v>
      </c>
      <c r="AB46" s="24">
        <f>+P46/100*Silver!$D193</f>
        <v>47.181257782872</v>
      </c>
      <c r="AC46" s="24">
        <f>+Q46/100*Silver!$D193</f>
        <v>0.28306348189218267</v>
      </c>
      <c r="AD46" s="24">
        <f>+R46/100*Silver!$D193</f>
        <v>3.0290367496603823</v>
      </c>
      <c r="AE46" s="24">
        <f>+S46/100*Silver!$D193</f>
        <v>0</v>
      </c>
      <c r="AF46" s="24">
        <f>+T46/100*Silver!$D193</f>
        <v>0</v>
      </c>
      <c r="AG46" s="24">
        <f>+U46/100*Silver!$D193</f>
        <v>3.2917156592701398</v>
      </c>
      <c r="AH46" s="24">
        <f>+V46/100*Silver!$D193</f>
        <v>3.2091138829795796</v>
      </c>
      <c r="AI46" s="24">
        <f>+W46/100*Silver!$D193</f>
        <v>3.896781143618061</v>
      </c>
      <c r="AJ46" s="24">
        <f>+X46*Silver!$D193</f>
        <v>0.9885048560144839</v>
      </c>
    </row>
    <row r="47" spans="1:36" ht="15" customHeight="1">
      <c r="A47" s="12">
        <v>1828</v>
      </c>
      <c r="B47" s="12">
        <v>20</v>
      </c>
      <c r="C47" s="12">
        <v>13</v>
      </c>
      <c r="D47" s="12">
        <v>78</v>
      </c>
      <c r="E47" s="12">
        <v>28</v>
      </c>
      <c r="F47" s="12">
        <v>10</v>
      </c>
      <c r="G47" s="24">
        <v>6.81</v>
      </c>
      <c r="H47" s="21"/>
      <c r="I47" s="12">
        <v>5</v>
      </c>
      <c r="J47" s="12">
        <v>13</v>
      </c>
      <c r="K47" s="12">
        <v>16</v>
      </c>
      <c r="L47" s="24">
        <v>1.37</v>
      </c>
      <c r="N47" s="24">
        <f>+B47*Notes!$C$12</f>
        <v>43.46881112801565</v>
      </c>
      <c r="O47" s="24">
        <f>+C47*Notes!$C$12</f>
        <v>28.254727233210176</v>
      </c>
      <c r="P47" s="24">
        <f>+D47*Notes!$C$12</f>
        <v>169.52836339926105</v>
      </c>
      <c r="Q47" s="24">
        <f>+E47/Notes!C$28</f>
        <v>0.8721999927171301</v>
      </c>
      <c r="R47" s="24">
        <f t="shared" si="0"/>
        <v>10</v>
      </c>
      <c r="S47" s="24">
        <f>+G47/Notes!$C$17</f>
        <v>0.05711165958431769</v>
      </c>
      <c r="T47" s="24">
        <f t="shared" si="1"/>
        <v>0</v>
      </c>
      <c r="U47" s="24">
        <f>+I47/Notes!$C$11</f>
        <v>10.867202782003911</v>
      </c>
      <c r="V47" s="24">
        <f>+J47/Notes!$C$14</f>
        <v>11.805303305484927</v>
      </c>
      <c r="W47" s="24">
        <f>+K47/Notes!$C$14</f>
        <v>14.52960406828914</v>
      </c>
      <c r="X47" s="24">
        <f>+L47/Notes!C$13</f>
        <v>0.03887738017537388</v>
      </c>
      <c r="Z47" s="24">
        <f>+N47/100*Silver!$D194</f>
        <v>11.023673339400148</v>
      </c>
      <c r="AA47" s="24">
        <f>+O47/100*Silver!$D194</f>
        <v>7.165387670610096</v>
      </c>
      <c r="AB47" s="24">
        <f>+P47/100*Silver!$D194</f>
        <v>42.992326023660574</v>
      </c>
      <c r="AC47" s="24">
        <f>+Q47/100*Silver!$D194</f>
        <v>0.22118957378487078</v>
      </c>
      <c r="AD47" s="24">
        <f>+R47/100*Silver!$D194</f>
        <v>2.535996051729004</v>
      </c>
      <c r="AE47" s="24">
        <f>+S47*Silver!$D194</f>
        <v>1.4483494321352057</v>
      </c>
      <c r="AF47" s="24">
        <f>+T47/100*Silver!$D194</f>
        <v>0</v>
      </c>
      <c r="AG47" s="24">
        <f>+U47/100*Silver!$D194</f>
        <v>2.7559183348500365</v>
      </c>
      <c r="AH47" s="24">
        <f>+V47/100*Silver!$D194</f>
        <v>2.993820257217313</v>
      </c>
      <c r="AI47" s="24">
        <f>+W47/100*Silver!$D194</f>
        <v>3.684701855036693</v>
      </c>
      <c r="AJ47" s="24">
        <f>+X47*Silver!$D194</f>
        <v>0.985928826263156</v>
      </c>
    </row>
    <row r="48" spans="1:36" ht="15" customHeight="1">
      <c r="A48" s="12">
        <v>1829</v>
      </c>
      <c r="B48" s="12">
        <v>19</v>
      </c>
      <c r="C48" s="12">
        <v>14</v>
      </c>
      <c r="D48" s="12">
        <v>76</v>
      </c>
      <c r="E48" s="12">
        <v>29</v>
      </c>
      <c r="F48" s="12">
        <v>11</v>
      </c>
      <c r="G48" s="24">
        <v>7</v>
      </c>
      <c r="H48" s="21"/>
      <c r="I48" s="12">
        <v>5</v>
      </c>
      <c r="J48" s="12">
        <v>13</v>
      </c>
      <c r="K48" s="12">
        <v>15</v>
      </c>
      <c r="L48" s="24">
        <v>1.34</v>
      </c>
      <c r="N48" s="24">
        <f>+B48*Notes!$C$12</f>
        <v>41.29537057161487</v>
      </c>
      <c r="O48" s="24">
        <f>+C48*Notes!$C$12</f>
        <v>30.428167789610956</v>
      </c>
      <c r="P48" s="24">
        <f>+D48*Notes!$C$12</f>
        <v>165.18148228645947</v>
      </c>
      <c r="Q48" s="24">
        <f>+E48/Notes!C$28</f>
        <v>0.9033499924570276</v>
      </c>
      <c r="R48" s="24">
        <f t="shared" si="0"/>
        <v>11</v>
      </c>
      <c r="S48" s="24">
        <f>+G48/Notes!$C$17</f>
        <v>0.058705083273160624</v>
      </c>
      <c r="T48" s="24">
        <f t="shared" si="1"/>
        <v>0</v>
      </c>
      <c r="U48" s="24">
        <f>+I48/Notes!$C$11</f>
        <v>10.867202782003911</v>
      </c>
      <c r="V48" s="24">
        <f>+J48/Notes!$C$14</f>
        <v>11.805303305484927</v>
      </c>
      <c r="W48" s="24">
        <f>+K48/Notes!$C$14</f>
        <v>13.621503814021068</v>
      </c>
      <c r="X48" s="24">
        <f>+L48/Notes!C$13</f>
        <v>0.03802605068248248</v>
      </c>
      <c r="Z48" s="24">
        <f>+N48/100*Silver!$D195</f>
        <v>10.47248967243014</v>
      </c>
      <c r="AA48" s="24">
        <f>+O48/100*Silver!$D195</f>
        <v>7.716571337580103</v>
      </c>
      <c r="AB48" s="24">
        <f>+P48/100*Silver!$D195</f>
        <v>41.88995868972056</v>
      </c>
      <c r="AC48" s="24">
        <f>+Q48/100*Silver!$D195</f>
        <v>0.22908920142004474</v>
      </c>
      <c r="AD48" s="24">
        <f>+R48/100*Silver!$D195</f>
        <v>2.7895956569019043</v>
      </c>
      <c r="AE48" s="24">
        <f>+S48*Silver!$D195</f>
        <v>1.4887585939715773</v>
      </c>
      <c r="AF48" s="24">
        <f>+T48/100*Silver!$D195</f>
        <v>0</v>
      </c>
      <c r="AG48" s="24">
        <f>+U48/100*Silver!$D195</f>
        <v>2.7559183348500365</v>
      </c>
      <c r="AH48" s="24">
        <f>+V48/100*Silver!$D195</f>
        <v>2.993820257217313</v>
      </c>
      <c r="AI48" s="24">
        <f>+W48/100*Silver!$D195</f>
        <v>3.4544079890968997</v>
      </c>
      <c r="AJ48" s="24">
        <f>+X48*Silver!$D195</f>
        <v>0.9643391439362256</v>
      </c>
    </row>
    <row r="49" spans="1:36" ht="15" customHeight="1">
      <c r="A49" s="12">
        <v>1830</v>
      </c>
      <c r="B49" s="12">
        <v>18</v>
      </c>
      <c r="C49" s="12">
        <v>14</v>
      </c>
      <c r="D49" s="12">
        <v>82</v>
      </c>
      <c r="E49" s="12">
        <v>34</v>
      </c>
      <c r="F49" s="12">
        <v>11</v>
      </c>
      <c r="G49" s="24">
        <v>7.08</v>
      </c>
      <c r="H49" s="21"/>
      <c r="I49" s="12">
        <v>5</v>
      </c>
      <c r="J49" s="12">
        <v>13</v>
      </c>
      <c r="K49" s="12">
        <v>15</v>
      </c>
      <c r="L49" s="24">
        <v>1.28</v>
      </c>
      <c r="N49" s="24">
        <f>+B49*Notes!$C$12</f>
        <v>39.12193001521409</v>
      </c>
      <c r="O49" s="24">
        <f>+C49*Notes!$C$12</f>
        <v>30.428167789610956</v>
      </c>
      <c r="P49" s="24">
        <f>+D49*Notes!$C$12</f>
        <v>178.22212562486416</v>
      </c>
      <c r="Q49" s="24">
        <f>+E49/Notes!C$28</f>
        <v>1.059099991156515</v>
      </c>
      <c r="R49" s="24">
        <f t="shared" si="0"/>
        <v>11</v>
      </c>
      <c r="S49" s="24">
        <f>+G49/Notes!$C$17</f>
        <v>0.05937599851056818</v>
      </c>
      <c r="T49" s="24">
        <f t="shared" si="1"/>
        <v>0</v>
      </c>
      <c r="U49" s="24">
        <f>+I49/Notes!$C$11</f>
        <v>10.867202782003911</v>
      </c>
      <c r="V49" s="24">
        <f>+J49/Notes!$C$14</f>
        <v>11.805303305484927</v>
      </c>
      <c r="W49" s="24">
        <f>+K49/Notes!$C$14</f>
        <v>13.621503814021068</v>
      </c>
      <c r="X49" s="24">
        <f>+L49/Notes!C$13</f>
        <v>0.03632339169669968</v>
      </c>
      <c r="Z49" s="24">
        <f>+N49/100*Silver!$D196</f>
        <v>9.967898578423844</v>
      </c>
      <c r="AA49" s="24">
        <f>+O49/100*Silver!$D196</f>
        <v>7.752810005440766</v>
      </c>
      <c r="AB49" s="24">
        <f>+P49/100*Silver!$D196</f>
        <v>45.40931574615306</v>
      </c>
      <c r="AC49" s="24">
        <f>+Q49/100*Silver!$D196</f>
        <v>0.2698486831337879</v>
      </c>
      <c r="AD49" s="24">
        <f>+R49/100*Silver!$D196</f>
        <v>2.8026961941811614</v>
      </c>
      <c r="AE49" s="24">
        <f>+S49*Silver!$D196</f>
        <v>1.5128444095570521</v>
      </c>
      <c r="AF49" s="24">
        <f>+T49/100*Silver!$D196</f>
        <v>0</v>
      </c>
      <c r="AG49" s="24">
        <f>+U49/100*Silver!$D196</f>
        <v>2.7688607162288448</v>
      </c>
      <c r="AH49" s="24">
        <f>+V49/100*Silver!$D196</f>
        <v>3.007879876857899</v>
      </c>
      <c r="AI49" s="24">
        <f>+W49/100*Silver!$D196</f>
        <v>3.4706306271437297</v>
      </c>
      <c r="AJ49" s="24">
        <f>+X49*Silver!$D196</f>
        <v>0.9254857424371982</v>
      </c>
    </row>
    <row r="50" spans="1:36" ht="15" customHeight="1">
      <c r="A50" s="12">
        <v>1831</v>
      </c>
      <c r="B50" s="12">
        <v>16</v>
      </c>
      <c r="C50" s="12">
        <v>12</v>
      </c>
      <c r="D50" s="12">
        <v>87</v>
      </c>
      <c r="E50" s="12">
        <v>34</v>
      </c>
      <c r="F50" s="12">
        <v>11</v>
      </c>
      <c r="G50" s="24">
        <v>6.99</v>
      </c>
      <c r="H50" s="21"/>
      <c r="I50" s="12">
        <v>5</v>
      </c>
      <c r="J50" s="12">
        <v>12</v>
      </c>
      <c r="K50" s="12">
        <v>14</v>
      </c>
      <c r="L50" s="24">
        <v>1.29</v>
      </c>
      <c r="N50" s="24">
        <f>+B50*Notes!$C$12</f>
        <v>34.77504890241252</v>
      </c>
      <c r="O50" s="24">
        <f>+C50*Notes!$C$12</f>
        <v>26.08128667680939</v>
      </c>
      <c r="P50" s="24">
        <f>+D50*Notes!$C$12</f>
        <v>189.08932840686808</v>
      </c>
      <c r="Q50" s="24">
        <f>+E50/Notes!C$28</f>
        <v>1.059099991156515</v>
      </c>
      <c r="R50" s="24">
        <f t="shared" si="0"/>
        <v>11</v>
      </c>
      <c r="S50" s="24">
        <f>+G50/Notes!$C$17</f>
        <v>0.05862121886848468</v>
      </c>
      <c r="T50" s="24">
        <f t="shared" si="1"/>
        <v>0</v>
      </c>
      <c r="U50" s="24">
        <f>+I50/Notes!$C$11</f>
        <v>10.867202782003911</v>
      </c>
      <c r="V50" s="24">
        <f>+J50/Notes!$C$14</f>
        <v>10.897203051216854</v>
      </c>
      <c r="W50" s="24">
        <f>+K50/Notes!$C$14</f>
        <v>12.713403559752997</v>
      </c>
      <c r="X50" s="24">
        <f>+L50/Notes!C$13</f>
        <v>0.03660716819433015</v>
      </c>
      <c r="Z50" s="24">
        <f>+N50/100*Silver!$D197</f>
        <v>8.777908424720373</v>
      </c>
      <c r="AA50" s="24">
        <f>+O50/100*Silver!$D197</f>
        <v>6.5834313185402795</v>
      </c>
      <c r="AB50" s="24">
        <f>+P50/100*Silver!$D197</f>
        <v>47.72987705941702</v>
      </c>
      <c r="AC50" s="24">
        <f>+Q50/100*Silver!$D197</f>
        <v>0.26733773289817253</v>
      </c>
      <c r="AD50" s="24">
        <f>+R50/100*Silver!$D197</f>
        <v>2.7766170205220173</v>
      </c>
      <c r="AE50" s="24">
        <f>+S50*Silver!$D197</f>
        <v>1.4797152188543727</v>
      </c>
      <c r="AF50" s="24">
        <f>+T50/100*Silver!$D197</f>
        <v>0</v>
      </c>
      <c r="AG50" s="24">
        <f>+U50/100*Silver!$D197</f>
        <v>2.743096382725116</v>
      </c>
      <c r="AH50" s="24">
        <f>+V50/100*Silver!$D197</f>
        <v>2.750669042553925</v>
      </c>
      <c r="AI50" s="24">
        <f>+W50/100*Silver!$D197</f>
        <v>3.2091138829795796</v>
      </c>
      <c r="AJ50" s="24">
        <f>+X50*Silver!$D197</f>
        <v>0.9240371480135394</v>
      </c>
    </row>
    <row r="51" spans="1:36" ht="15" customHeight="1">
      <c r="A51" s="12">
        <v>1832</v>
      </c>
      <c r="B51" s="12">
        <v>16</v>
      </c>
      <c r="C51" s="12">
        <v>12</v>
      </c>
      <c r="D51" s="12">
        <v>74</v>
      </c>
      <c r="E51" s="12">
        <v>37</v>
      </c>
      <c r="F51" s="12">
        <v>12</v>
      </c>
      <c r="G51" s="24">
        <v>7.48</v>
      </c>
      <c r="H51" s="21"/>
      <c r="I51" s="12">
        <v>5</v>
      </c>
      <c r="J51" s="12">
        <v>12</v>
      </c>
      <c r="K51" s="12">
        <v>15</v>
      </c>
      <c r="L51" s="24">
        <v>1.29</v>
      </c>
      <c r="N51" s="24">
        <f>+B51*Notes!$C$12</f>
        <v>34.77504890241252</v>
      </c>
      <c r="O51" s="24">
        <f>+C51*Notes!$C$12</f>
        <v>26.08128667680939</v>
      </c>
      <c r="P51" s="24">
        <f>+D51*Notes!$C$12</f>
        <v>160.83460117365792</v>
      </c>
      <c r="Q51" s="24">
        <f>+E51/Notes!C$28</f>
        <v>1.1525499903762078</v>
      </c>
      <c r="R51" s="24">
        <f t="shared" si="0"/>
        <v>12</v>
      </c>
      <c r="S51" s="24">
        <f>+G51/Notes!$C$17</f>
        <v>0.06273057469760593</v>
      </c>
      <c r="T51" s="24">
        <f t="shared" si="1"/>
        <v>0</v>
      </c>
      <c r="U51" s="24">
        <f>+I51/Notes!$C$11</f>
        <v>10.867202782003911</v>
      </c>
      <c r="V51" s="24">
        <f>+J51/Notes!$C$14</f>
        <v>10.897203051216854</v>
      </c>
      <c r="W51" s="24">
        <f>+K51/Notes!$C$14</f>
        <v>13.621503814021068</v>
      </c>
      <c r="X51" s="24">
        <f>+L51/Notes!C$13</f>
        <v>0.03660716819433015</v>
      </c>
      <c r="Z51" s="24">
        <f>+N51/100*Silver!$D198</f>
        <v>8.777908424720373</v>
      </c>
      <c r="AA51" s="24">
        <f>+O51/100*Silver!$D198</f>
        <v>6.5834313185402795</v>
      </c>
      <c r="AB51" s="24">
        <f>+P51/100*Silver!$D198</f>
        <v>40.597826464331725</v>
      </c>
      <c r="AC51" s="24">
        <f>+Q51/100*Silver!$D198</f>
        <v>0.2909263563891878</v>
      </c>
      <c r="AD51" s="24">
        <f>+R51/100*Silver!$D198</f>
        <v>3.0290367496603823</v>
      </c>
      <c r="AE51" s="24">
        <f>+S51*Silver!$D198</f>
        <v>1.5834434673863673</v>
      </c>
      <c r="AF51" s="24">
        <f>+T51/100*Silver!$D198</f>
        <v>0</v>
      </c>
      <c r="AG51" s="24">
        <f>+U51/100*Silver!$D198</f>
        <v>2.743096382725116</v>
      </c>
      <c r="AH51" s="24">
        <f>+V51/100*Silver!$D198</f>
        <v>2.750669042553925</v>
      </c>
      <c r="AI51" s="24">
        <f>+W51/100*Silver!$D198</f>
        <v>3.438336303192407</v>
      </c>
      <c r="AJ51" s="24">
        <f>+X51*Silver!$D198</f>
        <v>0.9240371480135394</v>
      </c>
    </row>
    <row r="52" spans="1:36" ht="15" customHeight="1">
      <c r="A52" s="12">
        <v>1833</v>
      </c>
      <c r="B52" s="12">
        <v>16</v>
      </c>
      <c r="C52" s="12">
        <v>12</v>
      </c>
      <c r="D52" s="12">
        <v>60</v>
      </c>
      <c r="E52" s="12">
        <v>47</v>
      </c>
      <c r="F52" s="12">
        <v>12</v>
      </c>
      <c r="G52" s="24">
        <v>7.39</v>
      </c>
      <c r="H52" s="21"/>
      <c r="I52" s="12">
        <v>5</v>
      </c>
      <c r="J52" s="12">
        <v>13</v>
      </c>
      <c r="K52" s="12">
        <v>14</v>
      </c>
      <c r="L52" s="24">
        <v>1.28</v>
      </c>
      <c r="N52" s="24">
        <f>+B52*Notes!$C$12</f>
        <v>34.77504890241252</v>
      </c>
      <c r="O52" s="24">
        <f>+C52*Notes!$C$12</f>
        <v>26.08128667680939</v>
      </c>
      <c r="P52" s="24">
        <f>+D52*Notes!$C$12</f>
        <v>130.40643338404695</v>
      </c>
      <c r="Q52" s="24">
        <f>+E52/Notes!C$28</f>
        <v>1.4640499877751827</v>
      </c>
      <c r="R52" s="24">
        <f t="shared" si="0"/>
        <v>12</v>
      </c>
      <c r="S52" s="24">
        <f>+G52/Notes!$C$17</f>
        <v>0.06197579505552243</v>
      </c>
      <c r="T52" s="24">
        <f t="shared" si="1"/>
        <v>0</v>
      </c>
      <c r="U52" s="24">
        <f>+I52/Notes!$C$11</f>
        <v>10.867202782003911</v>
      </c>
      <c r="V52" s="24">
        <f>+J52/Notes!$C$14</f>
        <v>11.805303305484927</v>
      </c>
      <c r="W52" s="24">
        <f>+K52/Notes!$C$14</f>
        <v>12.713403559752997</v>
      </c>
      <c r="X52" s="24">
        <f>+L52/Notes!C$13</f>
        <v>0.03632339169669968</v>
      </c>
      <c r="Z52" s="24">
        <f>+N52/100*Silver!$D199</f>
        <v>8.902160740965309</v>
      </c>
      <c r="AA52" s="24">
        <f>+O52/100*Silver!$D199</f>
        <v>6.676620555723981</v>
      </c>
      <c r="AB52" s="24">
        <f>+P52/100*Silver!$D199</f>
        <v>33.38310277861991</v>
      </c>
      <c r="AC52" s="24">
        <f>+Q52/100*Silver!$D199</f>
        <v>0.37478619686653536</v>
      </c>
      <c r="AD52" s="24">
        <f>+R52/100*Silver!$D199</f>
        <v>3.0719131176886036</v>
      </c>
      <c r="AE52" s="24">
        <f>+S52*Silver!$D199</f>
        <v>1.5865354817519988</v>
      </c>
      <c r="AF52" s="24">
        <f>+T52/100*Silver!$D199</f>
        <v>0</v>
      </c>
      <c r="AG52" s="24">
        <f>+U52/100*Silver!$D199</f>
        <v>2.7819252315516585</v>
      </c>
      <c r="AH52" s="24">
        <f>+V52/100*Silver!$D199</f>
        <v>3.022072173534315</v>
      </c>
      <c r="AI52" s="24">
        <f>+W52/100*Silver!$D199</f>
        <v>3.2545392638061856</v>
      </c>
      <c r="AJ52" s="24">
        <f>+X52*Silver!$D199</f>
        <v>0.9298525286002756</v>
      </c>
    </row>
    <row r="53" spans="1:36" ht="15" customHeight="1">
      <c r="A53" s="12">
        <v>1834</v>
      </c>
      <c r="B53" s="12">
        <v>17</v>
      </c>
      <c r="C53" s="12">
        <v>12</v>
      </c>
      <c r="D53" s="12">
        <v>54</v>
      </c>
      <c r="E53" s="12">
        <v>38</v>
      </c>
      <c r="F53" s="12">
        <v>12</v>
      </c>
      <c r="G53" s="24">
        <v>6.78</v>
      </c>
      <c r="H53" s="21"/>
      <c r="I53" s="12">
        <v>5</v>
      </c>
      <c r="J53" s="12">
        <v>13</v>
      </c>
      <c r="K53" s="12">
        <v>15</v>
      </c>
      <c r="L53" s="24">
        <v>1.23</v>
      </c>
      <c r="N53" s="24">
        <f>+B53*Notes!$C$12</f>
        <v>36.948489458813306</v>
      </c>
      <c r="O53" s="24">
        <f>+C53*Notes!$C$12</f>
        <v>26.08128667680939</v>
      </c>
      <c r="P53" s="24">
        <f>+D53*Notes!$C$12</f>
        <v>117.36579004564226</v>
      </c>
      <c r="Q53" s="24">
        <f>+E53/Notes!C$28</f>
        <v>1.1836999901161052</v>
      </c>
      <c r="R53" s="24">
        <f t="shared" si="0"/>
        <v>12</v>
      </c>
      <c r="S53" s="24">
        <f>+G53/Notes!$C$17</f>
        <v>0.05686006637028986</v>
      </c>
      <c r="T53" s="24">
        <f t="shared" si="1"/>
        <v>0</v>
      </c>
      <c r="U53" s="24">
        <f>+I53/Notes!$C$11</f>
        <v>10.867202782003911</v>
      </c>
      <c r="V53" s="24">
        <f>+J53/Notes!$C$14</f>
        <v>11.805303305484927</v>
      </c>
      <c r="W53" s="24">
        <f>+K53/Notes!$C$14</f>
        <v>13.621503814021068</v>
      </c>
      <c r="X53" s="24">
        <f>+L53/Notes!C$13</f>
        <v>0.03490450920854735</v>
      </c>
      <c r="Z53" s="24">
        <f>+N53/100*Silver!$D200</f>
        <v>9.326527701265396</v>
      </c>
      <c r="AA53" s="24">
        <f>+O53/100*Silver!$D200</f>
        <v>6.5834313185402795</v>
      </c>
      <c r="AB53" s="24">
        <f>+P53/100*Silver!$D200</f>
        <v>29.625440933431253</v>
      </c>
      <c r="AC53" s="24">
        <f>+Q53/100*Silver!$D200</f>
        <v>0.2987892308861928</v>
      </c>
      <c r="AD53" s="24">
        <f>+R53/100*Silver!$D200</f>
        <v>3.0290367496603823</v>
      </c>
      <c r="AE53" s="24">
        <f>+S53*Silver!$D200</f>
        <v>1.4352602551978035</v>
      </c>
      <c r="AF53" s="24">
        <f>+T53/100*Silver!$D200</f>
        <v>0</v>
      </c>
      <c r="AG53" s="24">
        <f>+U53/100*Silver!$D200</f>
        <v>2.743096382725116</v>
      </c>
      <c r="AH53" s="24">
        <f>+V53/100*Silver!$D200</f>
        <v>2.9798914627667523</v>
      </c>
      <c r="AI53" s="24">
        <f>+W53/100*Silver!$D200</f>
        <v>3.438336303192407</v>
      </c>
      <c r="AJ53" s="24">
        <f>+X53*Silver!$D200</f>
        <v>0.8810586760129097</v>
      </c>
    </row>
    <row r="54" spans="1:36" ht="15" customHeight="1">
      <c r="A54" s="12">
        <v>1835</v>
      </c>
      <c r="B54" s="12">
        <v>17</v>
      </c>
      <c r="C54" s="12">
        <v>14</v>
      </c>
      <c r="D54" s="12">
        <v>56</v>
      </c>
      <c r="E54" s="12">
        <v>41</v>
      </c>
      <c r="F54" s="12">
        <v>12</v>
      </c>
      <c r="G54" s="24">
        <v>7.71</v>
      </c>
      <c r="H54" s="21"/>
      <c r="I54" s="12">
        <v>5</v>
      </c>
      <c r="J54" s="12">
        <v>13</v>
      </c>
      <c r="K54" s="12">
        <v>16</v>
      </c>
      <c r="L54" s="24">
        <v>1.22</v>
      </c>
      <c r="N54" s="24">
        <f>+B54*Notes!$C$12</f>
        <v>36.948489458813306</v>
      </c>
      <c r="O54" s="24">
        <f>+C54*Notes!$C$12</f>
        <v>30.428167789610956</v>
      </c>
      <c r="P54" s="24">
        <f>+D54*Notes!$C$12</f>
        <v>121.71267115844383</v>
      </c>
      <c r="Q54" s="24">
        <f>+E54/Notes!C$28</f>
        <v>1.2771499893357978</v>
      </c>
      <c r="R54" s="24">
        <f t="shared" si="0"/>
        <v>12</v>
      </c>
      <c r="S54" s="24">
        <f>+G54/Notes!$C$17</f>
        <v>0.06465945600515263</v>
      </c>
      <c r="T54" s="24">
        <f t="shared" si="1"/>
        <v>0</v>
      </c>
      <c r="U54" s="24">
        <f>+I54/Notes!$C$11</f>
        <v>10.867202782003911</v>
      </c>
      <c r="V54" s="24">
        <f>+J54/Notes!$C$14</f>
        <v>11.805303305484927</v>
      </c>
      <c r="W54" s="24">
        <f>+K54/Notes!$C$14</f>
        <v>14.52960406828914</v>
      </c>
      <c r="X54" s="24">
        <f>+L54/Notes!C$13</f>
        <v>0.03462073271091688</v>
      </c>
      <c r="Z54" s="24">
        <f>+N54/100*Silver!$D201</f>
        <v>9.326527701265396</v>
      </c>
      <c r="AA54" s="24">
        <f>+O54/100*Silver!$D201</f>
        <v>7.680669871630326</v>
      </c>
      <c r="AB54" s="24">
        <f>+P54/100*Silver!$D201</f>
        <v>30.722679486521304</v>
      </c>
      <c r="AC54" s="24">
        <f>+Q54/100*Silver!$D201</f>
        <v>0.32237785437720806</v>
      </c>
      <c r="AD54" s="24">
        <f>+R54/100*Silver!$D201</f>
        <v>3.0290367496603823</v>
      </c>
      <c r="AE54" s="24">
        <f>+S54*Silver!$D201</f>
        <v>1.632132237105467</v>
      </c>
      <c r="AF54" s="24">
        <f>+T54/100*Silver!$D201</f>
        <v>0</v>
      </c>
      <c r="AG54" s="24">
        <f>+U54/100*Silver!$D201</f>
        <v>2.743096382725116</v>
      </c>
      <c r="AH54" s="24">
        <f>+V54/100*Silver!$D201</f>
        <v>2.9798914627667523</v>
      </c>
      <c r="AI54" s="24">
        <f>+W54/100*Silver!$D201</f>
        <v>3.6675587234052336</v>
      </c>
      <c r="AJ54" s="24">
        <f>+X54*Silver!$D201</f>
        <v>0.873895597346138</v>
      </c>
    </row>
    <row r="55" spans="1:36" ht="15" customHeight="1">
      <c r="A55" s="12">
        <v>1836</v>
      </c>
      <c r="B55" s="12">
        <v>17</v>
      </c>
      <c r="C55" s="12">
        <v>14</v>
      </c>
      <c r="D55" s="12">
        <v>56</v>
      </c>
      <c r="E55" s="12">
        <v>53</v>
      </c>
      <c r="F55" s="12">
        <v>13</v>
      </c>
      <c r="G55" s="24">
        <v>9.08</v>
      </c>
      <c r="H55" s="21"/>
      <c r="I55" s="12">
        <v>6</v>
      </c>
      <c r="J55" s="12">
        <v>15</v>
      </c>
      <c r="K55" s="12">
        <v>16</v>
      </c>
      <c r="L55" s="24">
        <v>1.23</v>
      </c>
      <c r="N55" s="24">
        <f>+B55*Notes!$C$12</f>
        <v>36.948489458813306</v>
      </c>
      <c r="O55" s="24">
        <f>+C55*Notes!$C$12</f>
        <v>30.428167789610956</v>
      </c>
      <c r="P55" s="24">
        <f>+D55*Notes!$C$12</f>
        <v>121.71267115844383</v>
      </c>
      <c r="Q55" s="24">
        <f>+E55/Notes!C$28</f>
        <v>1.6509499862145678</v>
      </c>
      <c r="R55" s="24">
        <f t="shared" si="0"/>
        <v>13</v>
      </c>
      <c r="S55" s="24">
        <f>+G55/Notes!$C$17</f>
        <v>0.07614887944575692</v>
      </c>
      <c r="T55" s="24">
        <f t="shared" si="1"/>
        <v>0</v>
      </c>
      <c r="U55" s="24">
        <f>+I55/Notes!$C$11</f>
        <v>13.040643338404694</v>
      </c>
      <c r="V55" s="24">
        <f>+J55/Notes!$C$14</f>
        <v>13.621503814021068</v>
      </c>
      <c r="W55" s="24">
        <f>+K55/Notes!$C$14</f>
        <v>14.52960406828914</v>
      </c>
      <c r="X55" s="24">
        <f>+L55/Notes!C$13</f>
        <v>0.03490450920854735</v>
      </c>
      <c r="Z55" s="24">
        <f>+N55/100*Silver!$D202</f>
        <v>9.326527701265396</v>
      </c>
      <c r="AA55" s="24">
        <f>+O55/100*Silver!$D202</f>
        <v>7.680669871630326</v>
      </c>
      <c r="AB55" s="24">
        <f>+P55/100*Silver!$D202</f>
        <v>30.722679486521304</v>
      </c>
      <c r="AC55" s="24">
        <f>+Q55/100*Silver!$D202</f>
        <v>0.416732348341269</v>
      </c>
      <c r="AD55" s="24">
        <f>+R55/100*Silver!$D202</f>
        <v>3.2814564787987477</v>
      </c>
      <c r="AE55" s="24">
        <f>+S55*Silver!$D202</f>
        <v>1.9221479523887988</v>
      </c>
      <c r="AF55" s="24">
        <f>+T55/100*Silver!$D202</f>
        <v>0</v>
      </c>
      <c r="AG55" s="24">
        <f>+U55/100*Silver!$D202</f>
        <v>3.2917156592701398</v>
      </c>
      <c r="AH55" s="24">
        <f>+V55/100*Silver!$D202</f>
        <v>3.438336303192407</v>
      </c>
      <c r="AI55" s="24">
        <f>+W55/100*Silver!$D202</f>
        <v>3.6675587234052336</v>
      </c>
      <c r="AJ55" s="24">
        <f>+X55*Silver!$D202</f>
        <v>0.8810586760129097</v>
      </c>
    </row>
    <row r="56" spans="1:36" ht="15" customHeight="1">
      <c r="A56" s="12">
        <v>1837</v>
      </c>
      <c r="B56" s="12">
        <v>17</v>
      </c>
      <c r="C56" s="12">
        <v>13</v>
      </c>
      <c r="D56" s="12">
        <v>57</v>
      </c>
      <c r="E56" s="12">
        <v>54</v>
      </c>
      <c r="F56" s="12">
        <v>15</v>
      </c>
      <c r="G56" s="24">
        <v>11.5</v>
      </c>
      <c r="H56" s="21"/>
      <c r="I56" s="12">
        <v>6</v>
      </c>
      <c r="J56" s="12">
        <v>16</v>
      </c>
      <c r="K56" s="12">
        <v>18</v>
      </c>
      <c r="L56" s="24">
        <v>1.32</v>
      </c>
      <c r="N56" s="24">
        <f>+B56*Notes!$C$12</f>
        <v>36.948489458813306</v>
      </c>
      <c r="O56" s="24">
        <f>+C56*Notes!$C$12</f>
        <v>28.254727233210176</v>
      </c>
      <c r="P56" s="24">
        <f>+D56*Notes!$C$12</f>
        <v>123.8861117148446</v>
      </c>
      <c r="Q56" s="24">
        <f>+E56/Notes!C$28</f>
        <v>1.6820999859544652</v>
      </c>
      <c r="R56" s="24">
        <f t="shared" si="0"/>
        <v>15</v>
      </c>
      <c r="S56" s="24">
        <f>+G56/Notes!$C$17</f>
        <v>0.09644406537733531</v>
      </c>
      <c r="T56" s="24">
        <f t="shared" si="1"/>
        <v>0</v>
      </c>
      <c r="U56" s="24">
        <f>+I56/Notes!$C$11</f>
        <v>13.040643338404694</v>
      </c>
      <c r="V56" s="24">
        <f>+J56/Notes!$C$14</f>
        <v>14.52960406828914</v>
      </c>
      <c r="W56" s="24">
        <f>+K56/Notes!$C$14</f>
        <v>16.345804576825284</v>
      </c>
      <c r="X56" s="24">
        <f>+L56/Notes!C$13</f>
        <v>0.03745849768722155</v>
      </c>
      <c r="Z56" s="24">
        <f>+N56/100*Silver!$D203</f>
        <v>9.370122338490125</v>
      </c>
      <c r="AA56" s="24">
        <f>+O56/100*Silver!$D203</f>
        <v>7.165387670610096</v>
      </c>
      <c r="AB56" s="24">
        <f>+P56/100*Silver!$D203</f>
        <v>31.41746901729042</v>
      </c>
      <c r="AC56" s="24">
        <f>+Q56/100*Silver!$D203</f>
        <v>0.4265798922993936</v>
      </c>
      <c r="AD56" s="24">
        <f>+R56/100*Silver!$D203</f>
        <v>3.8039940775935053</v>
      </c>
      <c r="AE56" s="24">
        <f>+S56*Silver!$D203</f>
        <v>2.445817690096163</v>
      </c>
      <c r="AF56" s="24">
        <f>+T56/100*Silver!$D203</f>
        <v>0</v>
      </c>
      <c r="AG56" s="24">
        <f>+U56/100*Silver!$D203</f>
        <v>3.307102001820044</v>
      </c>
      <c r="AH56" s="24">
        <f>+V56/100*Silver!$D203</f>
        <v>3.684701855036693</v>
      </c>
      <c r="AI56" s="24">
        <f>+W56/100*Silver!$D203</f>
        <v>4.14528958691628</v>
      </c>
      <c r="AJ56" s="24">
        <f>+X56*Silver!$D203</f>
        <v>0.9499460223849387</v>
      </c>
    </row>
    <row r="57" spans="1:36" ht="15" customHeight="1">
      <c r="A57" s="12">
        <v>1838</v>
      </c>
      <c r="B57" s="12">
        <v>16</v>
      </c>
      <c r="C57" s="12">
        <v>13</v>
      </c>
      <c r="D57" s="12">
        <v>52</v>
      </c>
      <c r="E57" s="12">
        <v>42</v>
      </c>
      <c r="F57" s="12">
        <v>14</v>
      </c>
      <c r="G57" s="24">
        <v>10.3</v>
      </c>
      <c r="H57" s="21"/>
      <c r="I57" s="12">
        <v>5</v>
      </c>
      <c r="J57" s="12">
        <v>15</v>
      </c>
      <c r="K57" s="12">
        <v>23</v>
      </c>
      <c r="L57" s="24">
        <v>1.26</v>
      </c>
      <c r="N57" s="24">
        <f>+B57*Notes!$C$12</f>
        <v>34.77504890241252</v>
      </c>
      <c r="O57" s="24">
        <f>+C57*Notes!$C$12</f>
        <v>28.254727233210176</v>
      </c>
      <c r="P57" s="24">
        <f>+D57*Notes!$C$12</f>
        <v>113.0189089328407</v>
      </c>
      <c r="Q57" s="24">
        <f>+E57/Notes!C$28</f>
        <v>1.3082999890756952</v>
      </c>
      <c r="R57" s="24">
        <f t="shared" si="0"/>
        <v>14</v>
      </c>
      <c r="S57" s="24">
        <f>+G57/Notes!$C$17</f>
        <v>0.08638033681622206</v>
      </c>
      <c r="T57" s="24">
        <f t="shared" si="1"/>
        <v>0</v>
      </c>
      <c r="U57" s="24">
        <f>+I57/Notes!$C$11</f>
        <v>10.867202782003911</v>
      </c>
      <c r="V57" s="24">
        <f>+J57/Notes!$C$14</f>
        <v>13.621503814021068</v>
      </c>
      <c r="W57" s="24">
        <f>+K57/Notes!$C$14</f>
        <v>20.886305848165637</v>
      </c>
      <c r="X57" s="24">
        <f>+L57/Notes!C$13</f>
        <v>0.03575583870143875</v>
      </c>
      <c r="Z57" s="24">
        <f>+N57/100*Silver!$D204</f>
        <v>8.818938671520117</v>
      </c>
      <c r="AA57" s="24">
        <f>+O57/100*Silver!$D204</f>
        <v>7.165387670610096</v>
      </c>
      <c r="AB57" s="24">
        <f>+P57/100*Silver!$D204</f>
        <v>28.661550682440385</v>
      </c>
      <c r="AC57" s="24">
        <f>+Q57/100*Silver!$D204</f>
        <v>0.33178436067730616</v>
      </c>
      <c r="AD57" s="24">
        <f>+R57/100*Silver!$D204</f>
        <v>3.5503944724206056</v>
      </c>
      <c r="AE57" s="24">
        <f>+S57*Silver!$D204</f>
        <v>2.1906019311296068</v>
      </c>
      <c r="AF57" s="24">
        <f>+T57/100*Silver!$D204</f>
        <v>0</v>
      </c>
      <c r="AG57" s="24">
        <f>+U57/100*Silver!$D204</f>
        <v>2.7559183348500365</v>
      </c>
      <c r="AH57" s="24">
        <f>+V57/100*Silver!$D204</f>
        <v>3.4544079890968997</v>
      </c>
      <c r="AI57" s="24">
        <f>+W57/100*Silver!$D204</f>
        <v>5.296758916615246</v>
      </c>
      <c r="AJ57" s="24">
        <f>+X57*Silver!$D204</f>
        <v>0.9067666577310779</v>
      </c>
    </row>
    <row r="58" spans="1:36" ht="15" customHeight="1">
      <c r="A58" s="12">
        <v>1839</v>
      </c>
      <c r="B58" s="12">
        <v>15</v>
      </c>
      <c r="C58" s="12">
        <v>12</v>
      </c>
      <c r="D58" s="12">
        <v>60</v>
      </c>
      <c r="E58" s="12">
        <v>44</v>
      </c>
      <c r="F58" s="12">
        <v>13</v>
      </c>
      <c r="G58" s="24">
        <v>8.43</v>
      </c>
      <c r="H58" s="21"/>
      <c r="I58" s="12">
        <v>6</v>
      </c>
      <c r="J58" s="12">
        <v>15</v>
      </c>
      <c r="K58" s="12">
        <v>14</v>
      </c>
      <c r="L58" s="24">
        <v>1.23</v>
      </c>
      <c r="N58" s="24">
        <f>+B58*Notes!$C$12</f>
        <v>32.60160834601174</v>
      </c>
      <c r="O58" s="24">
        <f>+C58*Notes!$C$12</f>
        <v>26.08128667680939</v>
      </c>
      <c r="P58" s="24">
        <f>+D58*Notes!$C$12</f>
        <v>130.40643338404695</v>
      </c>
      <c r="Q58" s="24">
        <f>+E58/Notes!C$28</f>
        <v>1.3705999885554903</v>
      </c>
      <c r="R58" s="24">
        <f t="shared" si="0"/>
        <v>13</v>
      </c>
      <c r="S58" s="24">
        <f>+G58/Notes!$C$17</f>
        <v>0.07069769314182058</v>
      </c>
      <c r="T58" s="24">
        <f t="shared" si="1"/>
        <v>0</v>
      </c>
      <c r="U58" s="24">
        <f>+I58/Notes!$C$11</f>
        <v>13.040643338404694</v>
      </c>
      <c r="V58" s="24">
        <f>+J58/Notes!$C$14</f>
        <v>13.621503814021068</v>
      </c>
      <c r="W58" s="24">
        <f>+K58/Notes!$C$14</f>
        <v>12.713403559752997</v>
      </c>
      <c r="X58" s="24">
        <f>+L58/Notes!C$13</f>
        <v>0.03490450920854735</v>
      </c>
      <c r="Z58" s="24">
        <f>+N58/100*Silver!$D205</f>
        <v>8.155771003047557</v>
      </c>
      <c r="AA58" s="24">
        <f>+O58/100*Silver!$D205</f>
        <v>6.524616802438046</v>
      </c>
      <c r="AB58" s="24">
        <f>+P58/100*Silver!$D205</f>
        <v>32.623084012190226</v>
      </c>
      <c r="AC58" s="24">
        <f>+Q58/100*Silver!$D205</f>
        <v>0.3428757110630605</v>
      </c>
      <c r="AD58" s="24">
        <f>+R58/100*Silver!$D205</f>
        <v>3.2521408733685573</v>
      </c>
      <c r="AE58" s="24">
        <f>+S58*Silver!$D205</f>
        <v>1.7686065963029431</v>
      </c>
      <c r="AF58" s="24">
        <f>+T58/100*Silver!$D205</f>
        <v>0</v>
      </c>
      <c r="AG58" s="24">
        <f>+U58/100*Silver!$D205</f>
        <v>3.262308401219023</v>
      </c>
      <c r="AH58" s="24">
        <f>+V58/100*Silver!$D205</f>
        <v>3.4076191777172005</v>
      </c>
      <c r="AI58" s="24">
        <f>+W58/100*Silver!$D205</f>
        <v>3.1804445658693874</v>
      </c>
      <c r="AJ58" s="24">
        <f>+X58*Silver!$D205</f>
        <v>0.8731875466306618</v>
      </c>
    </row>
    <row r="59" spans="1:36" ht="15" customHeight="1">
      <c r="A59" s="12">
        <v>1840</v>
      </c>
      <c r="B59" s="12">
        <v>16</v>
      </c>
      <c r="C59" s="12">
        <v>12</v>
      </c>
      <c r="D59" s="12">
        <v>77</v>
      </c>
      <c r="E59" s="12">
        <v>44</v>
      </c>
      <c r="F59" s="12">
        <v>11</v>
      </c>
      <c r="G59" s="24">
        <v>6.7</v>
      </c>
      <c r="H59" s="21"/>
      <c r="I59" s="12">
        <v>5</v>
      </c>
      <c r="J59" s="12">
        <v>13</v>
      </c>
      <c r="K59" s="12">
        <v>17</v>
      </c>
      <c r="L59" s="24">
        <v>1.14</v>
      </c>
      <c r="N59" s="24">
        <f>+B59*Notes!$C$12</f>
        <v>34.77504890241252</v>
      </c>
      <c r="O59" s="24">
        <f>+C59*Notes!$C$12</f>
        <v>26.08128667680939</v>
      </c>
      <c r="P59" s="24">
        <f>+D59*Notes!$C$12</f>
        <v>167.35492284286025</v>
      </c>
      <c r="Q59" s="24">
        <f>+E59/Notes!C$28</f>
        <v>1.3705999885554903</v>
      </c>
      <c r="R59" s="24">
        <f t="shared" si="0"/>
        <v>11</v>
      </c>
      <c r="S59" s="24">
        <f>+G59/Notes!$C$17</f>
        <v>0.056189151132882316</v>
      </c>
      <c r="T59" s="24">
        <f t="shared" si="1"/>
        <v>0</v>
      </c>
      <c r="U59" s="24">
        <f>+I59/Notes!$C$11</f>
        <v>10.867202782003911</v>
      </c>
      <c r="V59" s="24">
        <f>+J59/Notes!$C$14</f>
        <v>11.805303305484927</v>
      </c>
      <c r="W59" s="24">
        <f>+K59/Notes!$C$14</f>
        <v>15.437704322557211</v>
      </c>
      <c r="X59" s="24">
        <f>+L59/Notes!C$13</f>
        <v>0.03235052072987315</v>
      </c>
      <c r="Z59" s="24">
        <f>+N59/100*Silver!$D206</f>
        <v>8.699489069917394</v>
      </c>
      <c r="AA59" s="24">
        <f>+O59/100*Silver!$D206</f>
        <v>6.524616802438046</v>
      </c>
      <c r="AB59" s="24">
        <f>+P59/100*Silver!$D206</f>
        <v>41.86629114897746</v>
      </c>
      <c r="AC59" s="24">
        <f>+Q59/100*Silver!$D206</f>
        <v>0.3428757110630605</v>
      </c>
      <c r="AD59" s="24">
        <f>+R59/100*Silver!$D206</f>
        <v>2.751811508234933</v>
      </c>
      <c r="AE59" s="24">
        <f>+S59*Silver!$D206</f>
        <v>1.4056541156856133</v>
      </c>
      <c r="AF59" s="24">
        <f>+T59/100*Silver!$D206</f>
        <v>0</v>
      </c>
      <c r="AG59" s="24">
        <f>+U59/100*Silver!$D206</f>
        <v>2.7185903343491855</v>
      </c>
      <c r="AH59" s="24">
        <f>+V59/100*Silver!$D206</f>
        <v>2.953269954021574</v>
      </c>
      <c r="AI59" s="24">
        <f>+W59/100*Silver!$D206</f>
        <v>3.8619684014128275</v>
      </c>
      <c r="AJ59" s="24">
        <f>+X59*Silver!$D206</f>
        <v>0.809295774925979</v>
      </c>
    </row>
    <row r="60" spans="1:36" ht="15" customHeight="1">
      <c r="A60" s="12">
        <v>1841</v>
      </c>
      <c r="B60" s="12">
        <v>16</v>
      </c>
      <c r="C60" s="12">
        <v>12</v>
      </c>
      <c r="D60" s="12">
        <v>91</v>
      </c>
      <c r="E60" s="12">
        <v>50</v>
      </c>
      <c r="F60" s="12">
        <v>11</v>
      </c>
      <c r="G60" s="24">
        <v>7.37</v>
      </c>
      <c r="H60" s="21"/>
      <c r="I60" s="12">
        <v>5</v>
      </c>
      <c r="J60" s="12">
        <v>12</v>
      </c>
      <c r="K60" s="12">
        <v>19</v>
      </c>
      <c r="L60" s="24">
        <v>1.16</v>
      </c>
      <c r="N60" s="24">
        <f>+B60*Notes!$C$12</f>
        <v>34.77504890241252</v>
      </c>
      <c r="O60" s="24">
        <f>+C60*Notes!$C$12</f>
        <v>26.08128667680939</v>
      </c>
      <c r="P60" s="24">
        <f>+D60*Notes!$C$12</f>
        <v>197.78309063247121</v>
      </c>
      <c r="Q60" s="24">
        <f>+E60/Notes!C$28</f>
        <v>1.5574999869948754</v>
      </c>
      <c r="R60" s="24">
        <f t="shared" si="0"/>
        <v>11</v>
      </c>
      <c r="S60" s="24">
        <f>+G60/Notes!$C$17</f>
        <v>0.061808066246170544</v>
      </c>
      <c r="T60" s="24">
        <f t="shared" si="1"/>
        <v>0</v>
      </c>
      <c r="U60" s="24">
        <f>+I60/Notes!$C$11</f>
        <v>10.867202782003911</v>
      </c>
      <c r="V60" s="24">
        <f>+J60/Notes!$C$14</f>
        <v>10.897203051216854</v>
      </c>
      <c r="W60" s="24">
        <f>+K60/Notes!$C$14</f>
        <v>17.253904831093354</v>
      </c>
      <c r="X60" s="24">
        <f>+L60/Notes!C$13</f>
        <v>0.032918073725134084</v>
      </c>
      <c r="Z60" s="24">
        <f>+N60/100*Silver!$D207</f>
        <v>8.777908424720373</v>
      </c>
      <c r="AA60" s="24">
        <f>+O60/100*Silver!$D207</f>
        <v>6.5834313185402795</v>
      </c>
      <c r="AB60" s="24">
        <f>+P60/100*Silver!$D207</f>
        <v>49.924354165597116</v>
      </c>
      <c r="AC60" s="24">
        <f>+Q60/100*Silver!$D207</f>
        <v>0.39314372485025373</v>
      </c>
      <c r="AD60" s="24">
        <f>+R60/100*Silver!$D207</f>
        <v>2.7766170205220173</v>
      </c>
      <c r="AE60" s="24">
        <f>+S60*Silver!$D207</f>
        <v>1.56015753404245</v>
      </c>
      <c r="AF60" s="24">
        <f>+T60/100*Silver!$D207</f>
        <v>0</v>
      </c>
      <c r="AG60" s="24">
        <f>+U60/100*Silver!$D207</f>
        <v>2.743096382725116</v>
      </c>
      <c r="AH60" s="24">
        <f>+V60/100*Silver!$D207</f>
        <v>2.750669042553925</v>
      </c>
      <c r="AI60" s="24">
        <f>+W60/100*Silver!$D207</f>
        <v>4.355225984043716</v>
      </c>
      <c r="AJ60" s="24">
        <f>+X60*Silver!$D207</f>
        <v>0.8309171253455082</v>
      </c>
    </row>
    <row r="61" spans="1:36" ht="15" customHeight="1">
      <c r="A61" s="12">
        <v>1842</v>
      </c>
      <c r="B61" s="12">
        <v>15</v>
      </c>
      <c r="C61" s="12">
        <v>10</v>
      </c>
      <c r="D61" s="12">
        <v>84</v>
      </c>
      <c r="E61" s="12">
        <v>39</v>
      </c>
      <c r="F61" s="12">
        <v>10</v>
      </c>
      <c r="G61" s="24">
        <v>7</v>
      </c>
      <c r="H61" s="21"/>
      <c r="I61" s="12">
        <v>4</v>
      </c>
      <c r="J61" s="12">
        <v>12</v>
      </c>
      <c r="K61" s="12">
        <v>17</v>
      </c>
      <c r="L61" s="24">
        <v>1.08</v>
      </c>
      <c r="N61" s="24">
        <f>+B61*Notes!$C$12</f>
        <v>32.60160834601174</v>
      </c>
      <c r="O61" s="24">
        <f>+C61*Notes!$C$12</f>
        <v>21.734405564007826</v>
      </c>
      <c r="P61" s="24">
        <f>+D61*Notes!$C$12</f>
        <v>182.56900673766575</v>
      </c>
      <c r="Q61" s="24">
        <f>+E61/Notes!C$28</f>
        <v>1.2148499898560028</v>
      </c>
      <c r="R61" s="24">
        <f t="shared" si="0"/>
        <v>10</v>
      </c>
      <c r="S61" s="24">
        <f>+G61/Notes!$C$17</f>
        <v>0.058705083273160624</v>
      </c>
      <c r="T61" s="24">
        <f t="shared" si="1"/>
        <v>0</v>
      </c>
      <c r="U61" s="24">
        <f>+I61/Notes!$C$11</f>
        <v>8.69376222560313</v>
      </c>
      <c r="V61" s="24">
        <f>+J61/Notes!$C$14</f>
        <v>10.897203051216854</v>
      </c>
      <c r="W61" s="24">
        <f>+K61/Notes!$C$14</f>
        <v>15.437704322557211</v>
      </c>
      <c r="X61" s="24">
        <f>+L61/Notes!C$13</f>
        <v>0.030647861744090357</v>
      </c>
      <c r="Z61" s="24">
        <f>+N61/100*Silver!$D208</f>
        <v>8.306582148686534</v>
      </c>
      <c r="AA61" s="24">
        <f>+O61/100*Silver!$D208</f>
        <v>5.53772143245769</v>
      </c>
      <c r="AB61" s="24">
        <f>+P61/100*Silver!$D208</f>
        <v>46.5168600326446</v>
      </c>
      <c r="AC61" s="24">
        <f>+Q61/100*Silver!$D208</f>
        <v>0.3095323130064038</v>
      </c>
      <c r="AD61" s="24">
        <f>+R61/100*Silver!$D208</f>
        <v>2.5479056310737835</v>
      </c>
      <c r="AE61" s="24">
        <f>+S61*Silver!$D208</f>
        <v>1.495750122443413</v>
      </c>
      <c r="AF61" s="24">
        <f>+T61/100*Silver!$D208</f>
        <v>0</v>
      </c>
      <c r="AG61" s="24">
        <f>+U61/100*Silver!$D208</f>
        <v>2.2150885729830763</v>
      </c>
      <c r="AH61" s="24">
        <f>+V61/100*Silver!$D208</f>
        <v>2.7765045017149834</v>
      </c>
      <c r="AI61" s="24">
        <f>+W61/100*Silver!$D208</f>
        <v>3.9333813774295603</v>
      </c>
      <c r="AJ61" s="24">
        <f>+X61*Silver!$D208</f>
        <v>0.780878595181386</v>
      </c>
    </row>
    <row r="62" spans="1:36" ht="15" customHeight="1">
      <c r="A62" s="12">
        <v>1843</v>
      </c>
      <c r="B62" s="12">
        <v>13</v>
      </c>
      <c r="C62" s="12">
        <v>10</v>
      </c>
      <c r="D62" s="12">
        <v>72</v>
      </c>
      <c r="E62" s="12">
        <v>25</v>
      </c>
      <c r="F62" s="12">
        <v>9</v>
      </c>
      <c r="G62" s="24">
        <v>5.85</v>
      </c>
      <c r="H62" s="21"/>
      <c r="I62" s="12">
        <v>4</v>
      </c>
      <c r="J62" s="12">
        <v>11</v>
      </c>
      <c r="K62" s="12">
        <v>18</v>
      </c>
      <c r="L62" s="24">
        <v>0.93</v>
      </c>
      <c r="N62" s="24">
        <f>+B62*Notes!$C$12</f>
        <v>28.254727233210176</v>
      </c>
      <c r="O62" s="24">
        <f>+C62*Notes!$C$12</f>
        <v>21.734405564007826</v>
      </c>
      <c r="P62" s="24">
        <f>+D62*Notes!$C$12</f>
        <v>156.48772006085636</v>
      </c>
      <c r="Q62" s="24">
        <f>+E62/Notes!C$28</f>
        <v>0.7787499934974377</v>
      </c>
      <c r="R62" s="24">
        <f t="shared" si="0"/>
        <v>9</v>
      </c>
      <c r="S62" s="24">
        <f>+G62/Notes!$C$17</f>
        <v>0.04906067673542709</v>
      </c>
      <c r="T62" s="24">
        <f t="shared" si="1"/>
        <v>0</v>
      </c>
      <c r="U62" s="24">
        <f>+I62/Notes!$C$11</f>
        <v>8.69376222560313</v>
      </c>
      <c r="V62" s="24">
        <f>+J62/Notes!$C$14</f>
        <v>9.989102796948783</v>
      </c>
      <c r="W62" s="24">
        <f>+K62/Notes!$C$14</f>
        <v>16.345804576825284</v>
      </c>
      <c r="X62" s="24">
        <f>+L62/Notes!C$13</f>
        <v>0.026391214279633365</v>
      </c>
      <c r="Z62" s="24">
        <f>+N62/100*Silver!$D209</f>
        <v>7.233005602034314</v>
      </c>
      <c r="AA62" s="24">
        <f>+O62/100*Silver!$D209</f>
        <v>5.563850463103318</v>
      </c>
      <c r="AB62" s="24">
        <f>+P62/100*Silver!$D209</f>
        <v>40.05972333434389</v>
      </c>
      <c r="AC62" s="24">
        <f>+Q62/100*Silver!$D209</f>
        <v>0.19935436003539114</v>
      </c>
      <c r="AD62" s="24">
        <f>+R62/100*Silver!$D209</f>
        <v>2.3039348382664526</v>
      </c>
      <c r="AE62" s="24">
        <f>+S62*Silver!$D209</f>
        <v>1.2559178035519882</v>
      </c>
      <c r="AF62" s="24">
        <f>+T62/100*Silver!$D209</f>
        <v>0</v>
      </c>
      <c r="AG62" s="24">
        <f>+U62/100*Silver!$D209</f>
        <v>2.2255401852413272</v>
      </c>
      <c r="AH62" s="24">
        <f>+V62/100*Silver!$D209</f>
        <v>2.557137992990574</v>
      </c>
      <c r="AI62" s="24">
        <f>+W62/100*Silver!$D209</f>
        <v>4.184407624893668</v>
      </c>
      <c r="AJ62" s="24">
        <f>+X62*Silver!$D209</f>
        <v>0.6755959778111378</v>
      </c>
    </row>
    <row r="63" spans="1:36" ht="15" customHeight="1">
      <c r="A63" s="12">
        <v>1844</v>
      </c>
      <c r="B63" s="12">
        <v>13</v>
      </c>
      <c r="C63" s="12">
        <v>11</v>
      </c>
      <c r="D63" s="12">
        <v>64</v>
      </c>
      <c r="E63" s="12">
        <v>30</v>
      </c>
      <c r="F63" s="12">
        <v>10</v>
      </c>
      <c r="G63" s="24">
        <v>5.53</v>
      </c>
      <c r="H63" s="21"/>
      <c r="I63" s="12">
        <v>5</v>
      </c>
      <c r="J63" s="12">
        <v>12</v>
      </c>
      <c r="L63" s="24">
        <v>1.04</v>
      </c>
      <c r="N63" s="24">
        <f>+B63*Notes!$C$12</f>
        <v>28.254727233210176</v>
      </c>
      <c r="O63" s="24">
        <f>+C63*Notes!$C$12</f>
        <v>23.907846120408607</v>
      </c>
      <c r="P63" s="24">
        <f>+D63*Notes!$C$12</f>
        <v>139.1001956096501</v>
      </c>
      <c r="Q63" s="24">
        <f>+E63/Notes!C$28</f>
        <v>0.9344999921969251</v>
      </c>
      <c r="R63" s="24">
        <f t="shared" si="0"/>
        <v>10</v>
      </c>
      <c r="S63" s="24">
        <f>+G63/Notes!$C$17</f>
        <v>0.04637701578579689</v>
      </c>
      <c r="T63" s="24">
        <f t="shared" si="1"/>
        <v>0</v>
      </c>
      <c r="U63" s="24">
        <f>+I63/Notes!$C$11</f>
        <v>10.867202782003911</v>
      </c>
      <c r="V63" s="24">
        <f>+J63/Notes!$C$14</f>
        <v>10.897203051216854</v>
      </c>
      <c r="W63" s="24"/>
      <c r="X63" s="24">
        <f>+L63/Notes!C$13</f>
        <v>0.029512755753568494</v>
      </c>
      <c r="Z63" s="24">
        <f>+N63/100*Silver!$D210</f>
        <v>7.165387670610096</v>
      </c>
      <c r="AA63" s="24">
        <f>+O63/100*Silver!$D210</f>
        <v>6.063020336670081</v>
      </c>
      <c r="AB63" s="24">
        <f>+P63/100*Silver!$D210</f>
        <v>35.27575468608047</v>
      </c>
      <c r="AC63" s="24">
        <f>+Q63/100*Silver!$D210</f>
        <v>0.23698882905521867</v>
      </c>
      <c r="AD63" s="24">
        <f>+R63/100*Silver!$D210</f>
        <v>2.535996051729004</v>
      </c>
      <c r="AE63" s="24">
        <f>+S63*Silver!$D210</f>
        <v>1.176119289237546</v>
      </c>
      <c r="AF63" s="24">
        <f>+T63/100*Silver!$D210</f>
        <v>0</v>
      </c>
      <c r="AG63" s="24">
        <f>+U63/100*Silver!$D210</f>
        <v>2.7559183348500365</v>
      </c>
      <c r="AH63" s="24">
        <f>+V63/100*Silver!$D210</f>
        <v>2.7635263912775194</v>
      </c>
      <c r="AI63" s="24"/>
      <c r="AJ63" s="24">
        <f>+X63*Silver!$D210</f>
        <v>0.7484423206669214</v>
      </c>
    </row>
    <row r="64" spans="1:36" ht="15" customHeight="1">
      <c r="A64" s="12">
        <v>1845</v>
      </c>
      <c r="B64" s="12">
        <v>13</v>
      </c>
      <c r="C64" s="12">
        <v>10</v>
      </c>
      <c r="D64" s="12">
        <v>62</v>
      </c>
      <c r="E64" s="12">
        <v>40</v>
      </c>
      <c r="F64" s="12">
        <v>12</v>
      </c>
      <c r="G64" s="24">
        <v>5.99</v>
      </c>
      <c r="H64" s="21"/>
      <c r="I64" s="12">
        <v>4</v>
      </c>
      <c r="J64" s="12">
        <v>12</v>
      </c>
      <c r="L64" s="24">
        <v>0.94</v>
      </c>
      <c r="N64" s="24">
        <f>+B64*Notes!$C$12</f>
        <v>28.254727233210176</v>
      </c>
      <c r="O64" s="24">
        <f>+C64*Notes!$C$12</f>
        <v>21.734405564007826</v>
      </c>
      <c r="P64" s="24">
        <f>+D64*Notes!$C$12</f>
        <v>134.75331449684853</v>
      </c>
      <c r="Q64" s="24">
        <f>+E64/Notes!C$28</f>
        <v>1.2459999895959002</v>
      </c>
      <c r="R64" s="24">
        <f t="shared" si="0"/>
        <v>12</v>
      </c>
      <c r="S64" s="24">
        <f>+G64/Notes!$C$17</f>
        <v>0.05023477840089031</v>
      </c>
      <c r="T64" s="24">
        <f t="shared" si="1"/>
        <v>0</v>
      </c>
      <c r="U64" s="24">
        <f>+I64/Notes!$C$11</f>
        <v>8.69376222560313</v>
      </c>
      <c r="V64" s="24">
        <f>+J64/Notes!$C$14</f>
        <v>10.897203051216854</v>
      </c>
      <c r="W64" s="24"/>
      <c r="X64" s="24">
        <f>+L64/Notes!C$13</f>
        <v>0.02667499077726383</v>
      </c>
      <c r="Z64" s="24">
        <f>+N64/100*Silver!$D211</f>
        <v>7.233005602034314</v>
      </c>
      <c r="AA64" s="24">
        <f>+O64/100*Silver!$D211</f>
        <v>5.563850463103318</v>
      </c>
      <c r="AB64" s="24">
        <f>+P64/100*Silver!$D211</f>
        <v>34.49587287124058</v>
      </c>
      <c r="AC64" s="24">
        <f>+Q64/100*Silver!$D211</f>
        <v>0.31896697605662583</v>
      </c>
      <c r="AD64" s="24">
        <f>+R64/100*Silver!$D211</f>
        <v>3.0719131176886036</v>
      </c>
      <c r="AE64" s="24">
        <f>+S64*Silver!$D211</f>
        <v>1.2859739561156256</v>
      </c>
      <c r="AF64" s="24">
        <f>+T64/100*Silver!$D211</f>
        <v>0</v>
      </c>
      <c r="AG64" s="24">
        <f>+U64/100*Silver!$D211</f>
        <v>2.2255401852413272</v>
      </c>
      <c r="AH64" s="24">
        <f>+V64/100*Silver!$D211</f>
        <v>2.7896050832624444</v>
      </c>
      <c r="AI64" s="24"/>
      <c r="AJ64" s="24">
        <f>+X64*Silver!$D211</f>
        <v>0.6828604506908273</v>
      </c>
    </row>
    <row r="65" spans="1:36" ht="15" customHeight="1">
      <c r="A65" s="12">
        <v>1846</v>
      </c>
      <c r="B65" s="12">
        <v>13</v>
      </c>
      <c r="C65" s="12">
        <v>11</v>
      </c>
      <c r="D65" s="12">
        <v>61</v>
      </c>
      <c r="E65" s="12">
        <v>36</v>
      </c>
      <c r="F65" s="12">
        <v>11</v>
      </c>
      <c r="G65" s="24">
        <v>5.92</v>
      </c>
      <c r="H65" s="21"/>
      <c r="I65" s="12">
        <v>5</v>
      </c>
      <c r="J65" s="12">
        <v>11</v>
      </c>
      <c r="L65" s="24">
        <v>0.87</v>
      </c>
      <c r="N65" s="24">
        <f>+B65*Notes!$C$12</f>
        <v>28.254727233210176</v>
      </c>
      <c r="O65" s="24">
        <f>+C65*Notes!$C$12</f>
        <v>23.907846120408607</v>
      </c>
      <c r="P65" s="24">
        <f>+D65*Notes!$C$12</f>
        <v>132.57987394044773</v>
      </c>
      <c r="Q65" s="24">
        <f>+E65/Notes!C$28</f>
        <v>1.1213999906363101</v>
      </c>
      <c r="R65" s="24">
        <f t="shared" si="0"/>
        <v>11</v>
      </c>
      <c r="S65" s="24">
        <f>+G65/Notes!$C$17</f>
        <v>0.049647727568158696</v>
      </c>
      <c r="T65" s="24">
        <f t="shared" si="1"/>
        <v>0</v>
      </c>
      <c r="U65" s="24">
        <f>+I65/Notes!$C$11</f>
        <v>10.867202782003911</v>
      </c>
      <c r="V65" s="24">
        <f>+J65/Notes!$C$14</f>
        <v>9.989102796948783</v>
      </c>
      <c r="W65" s="24"/>
      <c r="X65" s="24">
        <f>+L65/Notes!C$13</f>
        <v>0.024688555293850566</v>
      </c>
      <c r="Z65" s="24">
        <f>+N65/100*Silver!$D212</f>
        <v>7.199037862194998</v>
      </c>
      <c r="AA65" s="24">
        <f>+O65/100*Silver!$D212</f>
        <v>6.091493575703459</v>
      </c>
      <c r="AB65" s="24">
        <f>+P65/100*Silver!$D212</f>
        <v>33.78010073799191</v>
      </c>
      <c r="AC65" s="24">
        <f>+Q65/100*Silver!$D212</f>
        <v>0.2857221350828342</v>
      </c>
      <c r="AD65" s="24">
        <f>+R65/100*Silver!$D212</f>
        <v>2.8026961941811614</v>
      </c>
      <c r="AE65" s="24">
        <f>+S65*Silver!$D212</f>
        <v>1.2649772464092865</v>
      </c>
      <c r="AF65" s="24">
        <f>+T65/100*Silver!$D212</f>
        <v>0</v>
      </c>
      <c r="AG65" s="24">
        <f>+U65/100*Silver!$D212</f>
        <v>2.7688607162288448</v>
      </c>
      <c r="AH65" s="24">
        <f>+V65/100*Silver!$D212</f>
        <v>2.545129126572068</v>
      </c>
      <c r="AI65" s="24"/>
      <c r="AJ65" s="24">
        <f>+X65*Silver!$D212</f>
        <v>0.6290410905627831</v>
      </c>
    </row>
    <row r="66" spans="1:36" ht="15" customHeight="1">
      <c r="A66" s="12">
        <v>1847</v>
      </c>
      <c r="B66" s="12">
        <v>12</v>
      </c>
      <c r="C66" s="12">
        <v>10</v>
      </c>
      <c r="D66" s="12">
        <v>59</v>
      </c>
      <c r="E66" s="12">
        <v>42</v>
      </c>
      <c r="F66" s="12">
        <v>12</v>
      </c>
      <c r="G66" s="24">
        <v>7.44</v>
      </c>
      <c r="H66" s="21"/>
      <c r="I66" s="12">
        <v>5</v>
      </c>
      <c r="J66" s="12">
        <v>11</v>
      </c>
      <c r="L66" s="24">
        <v>1.05</v>
      </c>
      <c r="N66" s="24">
        <f>+B66*Notes!$C$12</f>
        <v>26.08128667680939</v>
      </c>
      <c r="O66" s="24">
        <f>+C66*Notes!$C$12</f>
        <v>21.734405564007826</v>
      </c>
      <c r="P66" s="24">
        <f>+D66*Notes!$C$12</f>
        <v>128.23299282764617</v>
      </c>
      <c r="Q66" s="24">
        <f>+E66/Notes!C$28</f>
        <v>1.3082999890756952</v>
      </c>
      <c r="R66" s="24">
        <f t="shared" si="0"/>
        <v>12</v>
      </c>
      <c r="S66" s="24">
        <f>+G66/Notes!$C$17</f>
        <v>0.06239511707890215</v>
      </c>
      <c r="T66" s="24">
        <f t="shared" si="1"/>
        <v>0</v>
      </c>
      <c r="U66" s="24">
        <f>+I66/Notes!$C$11</f>
        <v>10.867202782003911</v>
      </c>
      <c r="V66" s="24">
        <f>+J66/Notes!$C$14</f>
        <v>9.989102796948783</v>
      </c>
      <c r="W66" s="24"/>
      <c r="X66" s="24">
        <f>+L66/Notes!C$13</f>
        <v>0.029796532251198958</v>
      </c>
      <c r="Z66" s="24">
        <f>+N66/100*Silver!$D213</f>
        <v>6.614204003640088</v>
      </c>
      <c r="AA66" s="24">
        <f>+O66/100*Silver!$D213</f>
        <v>5.511836669700074</v>
      </c>
      <c r="AB66" s="24">
        <f>+P66/100*Silver!$D213</f>
        <v>32.51983635123044</v>
      </c>
      <c r="AC66" s="24">
        <f>+Q66/100*Silver!$D213</f>
        <v>0.33178436067730616</v>
      </c>
      <c r="AD66" s="24">
        <f>+R66/100*Silver!$D213</f>
        <v>3.0431952620748044</v>
      </c>
      <c r="AE66" s="24">
        <f>+S66*Silver!$D213</f>
        <v>1.5823377055926477</v>
      </c>
      <c r="AF66" s="24">
        <f>+T66/100*Silver!$D213</f>
        <v>0</v>
      </c>
      <c r="AG66" s="24">
        <f>+U66/100*Silver!$D213</f>
        <v>2.7559183348500365</v>
      </c>
      <c r="AH66" s="24">
        <f>+V66/100*Silver!$D213</f>
        <v>2.533232525337726</v>
      </c>
      <c r="AI66" s="24"/>
      <c r="AJ66" s="24">
        <f>+X66*Silver!$D213</f>
        <v>0.7556388814425649</v>
      </c>
    </row>
    <row r="67" spans="1:36" ht="15" customHeight="1">
      <c r="A67" s="12">
        <v>1848</v>
      </c>
      <c r="B67" s="12">
        <v>11</v>
      </c>
      <c r="C67" s="12">
        <v>8</v>
      </c>
      <c r="D67" s="12">
        <v>60</v>
      </c>
      <c r="E67" s="12">
        <v>43</v>
      </c>
      <c r="F67" s="12">
        <v>11</v>
      </c>
      <c r="G67" s="24">
        <v>7.06</v>
      </c>
      <c r="H67" s="21"/>
      <c r="I67" s="12">
        <v>5</v>
      </c>
      <c r="J67" s="12">
        <v>10</v>
      </c>
      <c r="L67" s="24">
        <v>0.94</v>
      </c>
      <c r="N67" s="24">
        <f>+B67*Notes!$C$12</f>
        <v>23.907846120408607</v>
      </c>
      <c r="O67" s="24">
        <f>+C67*Notes!$C$12</f>
        <v>17.38752445120626</v>
      </c>
      <c r="P67" s="24">
        <f>+D67*Notes!$C$12</f>
        <v>130.40643338404695</v>
      </c>
      <c r="Q67" s="24">
        <f>+E67/Notes!C$28</f>
        <v>1.3394499888155926</v>
      </c>
      <c r="R67" s="24">
        <f t="shared" si="0"/>
        <v>11</v>
      </c>
      <c r="S67" s="24">
        <f>+G67/Notes!$C$17</f>
        <v>0.05920826970121628</v>
      </c>
      <c r="T67" s="24">
        <f t="shared" si="1"/>
        <v>0</v>
      </c>
      <c r="U67" s="24">
        <f>+I67/Notes!$C$11</f>
        <v>10.867202782003911</v>
      </c>
      <c r="V67" s="24">
        <f>+J67/Notes!$C$14</f>
        <v>9.081002542680713</v>
      </c>
      <c r="W67" s="24"/>
      <c r="X67" s="24">
        <f>+L67/Notes!C$13</f>
        <v>0.02667499077726383</v>
      </c>
      <c r="Z67" s="24">
        <f>+N67/100*Silver!$D214</f>
        <v>6.063020336670081</v>
      </c>
      <c r="AA67" s="24">
        <f>+O67/100*Silver!$D214</f>
        <v>4.4094693357600585</v>
      </c>
      <c r="AB67" s="24">
        <f>+P67/100*Silver!$D214</f>
        <v>33.071020018200436</v>
      </c>
      <c r="AC67" s="24">
        <f>+Q67/100*Silver!$D214</f>
        <v>0.3396839883124801</v>
      </c>
      <c r="AD67" s="24">
        <f>+R67/100*Silver!$D214</f>
        <v>2.7895956569019043</v>
      </c>
      <c r="AE67" s="24">
        <f>+S67*Silver!$D214</f>
        <v>1.5015193819199049</v>
      </c>
      <c r="AF67" s="24">
        <f>+T67/100*Silver!$D214</f>
        <v>0</v>
      </c>
      <c r="AG67" s="24">
        <f>+U67/100*Silver!$D214</f>
        <v>2.7559183348500365</v>
      </c>
      <c r="AH67" s="24">
        <f>+V67/100*Silver!$D214</f>
        <v>2.302938659397933</v>
      </c>
      <c r="AI67" s="24"/>
      <c r="AJ67" s="24">
        <f>+X67*Silver!$D214</f>
        <v>0.6764767129104866</v>
      </c>
    </row>
    <row r="68" spans="1:36" ht="15" customHeight="1">
      <c r="A68" s="12">
        <v>1849</v>
      </c>
      <c r="B68" s="12">
        <v>12</v>
      </c>
      <c r="C68" s="12">
        <v>8</v>
      </c>
      <c r="D68" s="12">
        <v>48</v>
      </c>
      <c r="E68" s="12">
        <v>36</v>
      </c>
      <c r="F68" s="12">
        <v>13</v>
      </c>
      <c r="G68" s="24">
        <v>6.6</v>
      </c>
      <c r="H68" s="21"/>
      <c r="I68" s="12">
        <v>4</v>
      </c>
      <c r="J68" s="12">
        <v>10</v>
      </c>
      <c r="L68" s="24">
        <v>0.69</v>
      </c>
      <c r="N68" s="24">
        <f>+B68*Notes!$C$12</f>
        <v>26.08128667680939</v>
      </c>
      <c r="O68" s="24">
        <f>+C68*Notes!$C$12</f>
        <v>17.38752445120626</v>
      </c>
      <c r="P68" s="24">
        <f>+D68*Notes!$C$12</f>
        <v>104.32514670723756</v>
      </c>
      <c r="Q68" s="24">
        <f>+E68/Notes!C$28</f>
        <v>1.1213999906363101</v>
      </c>
      <c r="R68" s="24">
        <f t="shared" si="0"/>
        <v>13</v>
      </c>
      <c r="S68" s="24">
        <f>+G68/Notes!$C$17</f>
        <v>0.05535050708612287</v>
      </c>
      <c r="T68" s="24">
        <f t="shared" si="1"/>
        <v>0</v>
      </c>
      <c r="U68" s="24">
        <f>+I68/Notes!$C$11</f>
        <v>8.69376222560313</v>
      </c>
      <c r="V68" s="24">
        <f>+J68/Notes!$C$14</f>
        <v>9.081002542680713</v>
      </c>
      <c r="W68" s="24"/>
      <c r="X68" s="24">
        <f>+L68/Notes!C$13</f>
        <v>0.01958057833650217</v>
      </c>
      <c r="Z68" s="24">
        <f>+N68/100*Silver!$D215</f>
        <v>6.5834313185402795</v>
      </c>
      <c r="AA68" s="24">
        <f>+O68/100*Silver!$D215</f>
        <v>4.388954212360186</v>
      </c>
      <c r="AB68" s="24">
        <f>+P68/100*Silver!$D215</f>
        <v>26.333725274161118</v>
      </c>
      <c r="AC68" s="24">
        <f>+Q68/100*Silver!$D215</f>
        <v>0.28306348189218267</v>
      </c>
      <c r="AD68" s="24">
        <f>+R68/100*Silver!$D215</f>
        <v>3.2814564787987477</v>
      </c>
      <c r="AE68" s="24">
        <f>+S68*Silver!$D215</f>
        <v>1.3971560006350299</v>
      </c>
      <c r="AF68" s="24">
        <f>+T68/100*Silver!$D215</f>
        <v>0</v>
      </c>
      <c r="AG68" s="24">
        <f>+U68/100*Silver!$D215</f>
        <v>2.194477106180093</v>
      </c>
      <c r="AH68" s="24">
        <f>+V68/100*Silver!$D215</f>
        <v>2.292224202128271</v>
      </c>
      <c r="AI68" s="24"/>
      <c r="AJ68" s="24">
        <f>+X68*Silver!$D215</f>
        <v>0.49425242800724195</v>
      </c>
    </row>
    <row r="69" spans="1:36" ht="15" customHeight="1">
      <c r="A69" s="12">
        <v>1850</v>
      </c>
      <c r="B69" s="12">
        <v>14</v>
      </c>
      <c r="C69" s="12">
        <v>8</v>
      </c>
      <c r="D69" s="12">
        <v>54</v>
      </c>
      <c r="E69" s="12">
        <v>37</v>
      </c>
      <c r="F69" s="12">
        <v>12</v>
      </c>
      <c r="G69" s="24">
        <v>6.37</v>
      </c>
      <c r="H69" s="21"/>
      <c r="I69" s="12">
        <v>4</v>
      </c>
      <c r="J69" s="12">
        <v>10</v>
      </c>
      <c r="L69" s="24">
        <v>0.64</v>
      </c>
      <c r="N69" s="24">
        <f>+B69*Notes!$C$12</f>
        <v>30.428167789610956</v>
      </c>
      <c r="O69" s="24">
        <f>+C69*Notes!$C$12</f>
        <v>17.38752445120626</v>
      </c>
      <c r="P69" s="24">
        <f>+D69*Notes!$C$12</f>
        <v>117.36579004564226</v>
      </c>
      <c r="Q69" s="24">
        <f>+E69/Notes!C$28</f>
        <v>1.1525499903762078</v>
      </c>
      <c r="R69" s="24">
        <f t="shared" si="0"/>
        <v>12</v>
      </c>
      <c r="S69" s="24">
        <f>+G69/Notes!$C$17</f>
        <v>0.05342162577857617</v>
      </c>
      <c r="T69" s="24">
        <f t="shared" si="1"/>
        <v>0</v>
      </c>
      <c r="U69" s="24">
        <f>+I69/Notes!$C$11</f>
        <v>8.69376222560313</v>
      </c>
      <c r="V69" s="24">
        <f>+J69/Notes!$C$14</f>
        <v>9.081002542680713</v>
      </c>
      <c r="W69" s="24"/>
      <c r="X69" s="24">
        <f>+L69/Notes!C$13</f>
        <v>0.01816169584834984</v>
      </c>
      <c r="Z69" s="24">
        <f>+N69/100*Silver!$D216</f>
        <v>7.64510092287603</v>
      </c>
      <c r="AA69" s="24">
        <f>+O69/100*Silver!$D216</f>
        <v>4.368629098786303</v>
      </c>
      <c r="AB69" s="24">
        <f>+P69/100*Silver!$D216</f>
        <v>29.488246416807545</v>
      </c>
      <c r="AC69" s="24">
        <f>+Q69/100*Silver!$D216</f>
        <v>0.28957908527421605</v>
      </c>
      <c r="AD69" s="24">
        <f>+R69/100*Silver!$D216</f>
        <v>3.015009372527367</v>
      </c>
      <c r="AE69" s="24">
        <f>+S69*Silver!$D216</f>
        <v>1.342222520150473</v>
      </c>
      <c r="AF69" s="24">
        <f>+T69/100*Silver!$D216</f>
        <v>0</v>
      </c>
      <c r="AG69" s="24">
        <f>+U69/100*Silver!$D216</f>
        <v>2.1843145493931515</v>
      </c>
      <c r="AH69" s="24">
        <f>+V69/100*Silver!$D216</f>
        <v>2.2816089815105998</v>
      </c>
      <c r="AI69" s="24"/>
      <c r="AJ69" s="24">
        <f>+X69*Silver!$D216</f>
        <v>0.45631402669805116</v>
      </c>
    </row>
    <row r="70" spans="1:36" ht="15" customHeight="1">
      <c r="A70" s="12">
        <v>1851</v>
      </c>
      <c r="B70" s="12">
        <v>14</v>
      </c>
      <c r="C70" s="12">
        <v>8</v>
      </c>
      <c r="D70" s="12">
        <v>54</v>
      </c>
      <c r="E70" s="12">
        <v>36</v>
      </c>
      <c r="F70" s="12">
        <v>12</v>
      </c>
      <c r="G70" s="24">
        <v>5.22</v>
      </c>
      <c r="H70" s="21"/>
      <c r="I70" s="12">
        <v>4</v>
      </c>
      <c r="J70" s="12">
        <v>10</v>
      </c>
      <c r="L70" s="24">
        <v>0.63</v>
      </c>
      <c r="N70" s="24">
        <f>+B70*Notes!$C$12</f>
        <v>30.428167789610956</v>
      </c>
      <c r="O70" s="24">
        <f>+C70*Notes!$C$12</f>
        <v>17.38752445120626</v>
      </c>
      <c r="P70" s="24">
        <f>+D70*Notes!$C$12</f>
        <v>117.36579004564226</v>
      </c>
      <c r="Q70" s="24">
        <f>+E70/Notes!C$28</f>
        <v>1.1213999906363101</v>
      </c>
      <c r="R70" s="24">
        <f t="shared" si="0"/>
        <v>12</v>
      </c>
      <c r="S70" s="24">
        <f>+G70/Notes!$C$17</f>
        <v>0.04377721924084264</v>
      </c>
      <c r="T70" s="24">
        <f t="shared" si="1"/>
        <v>0</v>
      </c>
      <c r="U70" s="24">
        <f>+I70/Notes!$C$11</f>
        <v>8.69376222560313</v>
      </c>
      <c r="V70" s="24">
        <f>+J70/Notes!$C$14</f>
        <v>9.081002542680713</v>
      </c>
      <c r="W70" s="24"/>
      <c r="X70" s="24">
        <f>+L70/Notes!C$13</f>
        <v>0.017877919350719376</v>
      </c>
      <c r="Z70" s="24">
        <f>+N70/100*Silver!$D217</f>
        <v>7.529596262410688</v>
      </c>
      <c r="AA70" s="24">
        <f>+O70/100*Silver!$D217</f>
        <v>4.3026264356632495</v>
      </c>
      <c r="AB70" s="24">
        <f>+P70/100*Silver!$D217</f>
        <v>29.042728440726936</v>
      </c>
      <c r="AC70" s="24">
        <f>+Q70/100*Silver!$D217</f>
        <v>0.277495813633756</v>
      </c>
      <c r="AD70" s="24">
        <f>+R70/100*Silver!$D217</f>
        <v>2.9694576345729917</v>
      </c>
      <c r="AE70" s="24">
        <f>+S70*Silver!$D217</f>
        <v>1.0832883157924653</v>
      </c>
      <c r="AF70" s="24">
        <f>+T70/100*Silver!$D217</f>
        <v>0</v>
      </c>
      <c r="AG70" s="24">
        <f>+U70/100*Silver!$D217</f>
        <v>2.1513132178316248</v>
      </c>
      <c r="AH70" s="24">
        <f>+V70/100*Silver!$D217</f>
        <v>2.247137694161666</v>
      </c>
      <c r="AI70" s="24"/>
      <c r="AJ70" s="24">
        <f>+X70*Silver!$D217</f>
        <v>0.44239770088561564</v>
      </c>
    </row>
    <row r="71" spans="1:36" ht="15" customHeight="1">
      <c r="A71" s="12">
        <v>1852</v>
      </c>
      <c r="B71" s="12">
        <v>13</v>
      </c>
      <c r="C71" s="12">
        <v>8</v>
      </c>
      <c r="D71" s="12">
        <v>51</v>
      </c>
      <c r="E71" s="12">
        <v>38</v>
      </c>
      <c r="F71" s="12">
        <v>13</v>
      </c>
      <c r="G71" s="24">
        <v>5.5</v>
      </c>
      <c r="H71" s="21"/>
      <c r="I71" s="12">
        <v>5</v>
      </c>
      <c r="J71" s="12">
        <v>9</v>
      </c>
      <c r="L71" s="24">
        <v>0.57</v>
      </c>
      <c r="N71" s="24">
        <f>+B71*Notes!$C$12</f>
        <v>28.254727233210176</v>
      </c>
      <c r="O71" s="24">
        <f>+C71*Notes!$C$12</f>
        <v>17.38752445120626</v>
      </c>
      <c r="P71" s="24">
        <f>+D71*Notes!$C$12</f>
        <v>110.84546837643991</v>
      </c>
      <c r="Q71" s="24">
        <f>+E71/Notes!C$28</f>
        <v>1.1836999901161052</v>
      </c>
      <c r="R71" s="24">
        <f t="shared" si="0"/>
        <v>13</v>
      </c>
      <c r="S71" s="24">
        <f>+G71/Notes!$C$17</f>
        <v>0.04612542257176906</v>
      </c>
      <c r="T71" s="24">
        <f t="shared" si="1"/>
        <v>0</v>
      </c>
      <c r="U71" s="24">
        <f>+I71/Notes!$C$11</f>
        <v>10.867202782003911</v>
      </c>
      <c r="V71" s="24">
        <f>+J71/Notes!$C$14</f>
        <v>8.172902288412642</v>
      </c>
      <c r="W71" s="24"/>
      <c r="X71" s="24">
        <f>+L71/Notes!C$13</f>
        <v>0.016175260364936574</v>
      </c>
      <c r="Z71" s="24">
        <f>+N71/100*Silver!$D218</f>
        <v>7.043975300545192</v>
      </c>
      <c r="AA71" s="24">
        <f>+O71/100*Silver!$D218</f>
        <v>4.334754031104733</v>
      </c>
      <c r="AB71" s="24">
        <f>+P71/100*Silver!$D218</f>
        <v>27.634056948292674</v>
      </c>
      <c r="AC71" s="24">
        <f>+Q71/100*Silver!$D218</f>
        <v>0.29509941557082625</v>
      </c>
      <c r="AD71" s="24">
        <f>+R71/100*Silver!$D218</f>
        <v>3.2409330357808424</v>
      </c>
      <c r="AE71" s="24">
        <f>+S71*Silver!$D218</f>
        <v>1.1499185061707515</v>
      </c>
      <c r="AF71" s="24">
        <f>+T71/100*Silver!$D218</f>
        <v>0</v>
      </c>
      <c r="AG71" s="24">
        <f>+U71/100*Silver!$D218</f>
        <v>2.709221269440458</v>
      </c>
      <c r="AH71" s="24">
        <f>+V71/100*Silver!$D218</f>
        <v>2.03752530959426</v>
      </c>
      <c r="AI71" s="24"/>
      <c r="AJ71" s="24">
        <f>+X71*Silver!$D218</f>
        <v>0.40325335137753404</v>
      </c>
    </row>
    <row r="72" spans="1:36" ht="15" customHeight="1">
      <c r="A72" s="12">
        <v>1853</v>
      </c>
      <c r="B72" s="12">
        <v>14</v>
      </c>
      <c r="C72" s="12">
        <v>7</v>
      </c>
      <c r="D72" s="12">
        <v>51</v>
      </c>
      <c r="E72" s="12">
        <v>46</v>
      </c>
      <c r="F72" s="12">
        <v>13</v>
      </c>
      <c r="G72" s="24">
        <v>6.58</v>
      </c>
      <c r="H72" s="21"/>
      <c r="I72" s="12">
        <v>5</v>
      </c>
      <c r="J72" s="12">
        <v>9</v>
      </c>
      <c r="L72" s="24">
        <v>0.71</v>
      </c>
      <c r="N72" s="24">
        <f>+B72*Notes!$C$12</f>
        <v>30.428167789610956</v>
      </c>
      <c r="O72" s="24">
        <f>+C72*Notes!$C$12</f>
        <v>15.214083894805478</v>
      </c>
      <c r="P72" s="24">
        <f>+D72*Notes!$C$12</f>
        <v>110.84546837643991</v>
      </c>
      <c r="Q72" s="24">
        <f>+E72/Notes!C$28</f>
        <v>1.4328999880352853</v>
      </c>
      <c r="R72" s="24">
        <f t="shared" si="0"/>
        <v>13</v>
      </c>
      <c r="S72" s="24">
        <f>+G72/Notes!$C$17</f>
        <v>0.05518277827677099</v>
      </c>
      <c r="T72" s="24">
        <f t="shared" si="1"/>
        <v>0</v>
      </c>
      <c r="U72" s="24">
        <f>+I72/Notes!$C$11</f>
        <v>10.867202782003911</v>
      </c>
      <c r="V72" s="24">
        <f>+J72/Notes!$C$14</f>
        <v>8.172902288412642</v>
      </c>
      <c r="W72" s="24"/>
      <c r="X72" s="24">
        <f>+L72/Notes!C$13</f>
        <v>0.020148131331763103</v>
      </c>
      <c r="Z72" s="24">
        <f>+N72/100*Silver!$D219</f>
        <v>7.474200251425209</v>
      </c>
      <c r="AA72" s="24">
        <f>+O72/100*Silver!$D219</f>
        <v>3.7371001257126046</v>
      </c>
      <c r="AB72" s="24">
        <f>+P72/100*Silver!$D219</f>
        <v>27.22744377304898</v>
      </c>
      <c r="AC72" s="24">
        <f>+Q72/100*Silver!$D219</f>
        <v>0.3519693175379799</v>
      </c>
      <c r="AD72" s="24">
        <f>+R72/100*Silver!$D219</f>
        <v>3.1932452831321148</v>
      </c>
      <c r="AE72" s="24">
        <f>+S72*Silver!$D219</f>
        <v>1.35547804955711</v>
      </c>
      <c r="AF72" s="24">
        <f>+T72/100*Silver!$D219</f>
        <v>0</v>
      </c>
      <c r="AG72" s="24">
        <f>+U72/100*Silver!$D219</f>
        <v>2.66935723265186</v>
      </c>
      <c r="AH72" s="24">
        <f>+V72/100*Silver!$D219</f>
        <v>2.0075447447671797</v>
      </c>
      <c r="AI72" s="24"/>
      <c r="AJ72" s="24">
        <f>+X72*Silver!$D219</f>
        <v>0.4949071179929146</v>
      </c>
    </row>
    <row r="73" spans="1:36" ht="15" customHeight="1">
      <c r="A73" s="12">
        <v>1854</v>
      </c>
      <c r="B73" s="12">
        <v>15</v>
      </c>
      <c r="C73" s="12">
        <v>7</v>
      </c>
      <c r="D73" s="12">
        <v>55</v>
      </c>
      <c r="E73" s="12">
        <v>51</v>
      </c>
      <c r="F73" s="12">
        <v>16</v>
      </c>
      <c r="G73" s="24">
        <v>10.56</v>
      </c>
      <c r="H73" s="21"/>
      <c r="I73" s="12">
        <v>5</v>
      </c>
      <c r="J73" s="12">
        <v>9</v>
      </c>
      <c r="L73" s="24">
        <v>0.91</v>
      </c>
      <c r="N73" s="24">
        <f>+B73*Notes!$C$12</f>
        <v>32.60160834601174</v>
      </c>
      <c r="O73" s="24">
        <f>+C73*Notes!$C$12</f>
        <v>15.214083894805478</v>
      </c>
      <c r="P73" s="24">
        <f>+D73*Notes!$C$12</f>
        <v>119.53923060204305</v>
      </c>
      <c r="Q73" s="24">
        <f>+E73/Notes!C$28</f>
        <v>1.5886499867347728</v>
      </c>
      <c r="R73" s="24">
        <f t="shared" si="0"/>
        <v>16</v>
      </c>
      <c r="S73" s="24">
        <f>+G73/Notes!$C$17</f>
        <v>0.0885608113377966</v>
      </c>
      <c r="T73" s="24">
        <f t="shared" si="1"/>
        <v>0</v>
      </c>
      <c r="U73" s="24">
        <f>+I73/Notes!$C$11</f>
        <v>10.867202782003911</v>
      </c>
      <c r="V73" s="24">
        <f>+J73/Notes!$C$14</f>
        <v>8.172902288412642</v>
      </c>
      <c r="W73" s="24"/>
      <c r="X73" s="24">
        <f>+L73/Notes!C$13</f>
        <v>0.02582366128437243</v>
      </c>
      <c r="Z73" s="24">
        <f>+N73/100*Silver!$D220</f>
        <v>8.00807169795558</v>
      </c>
      <c r="AA73" s="24">
        <f>+O73/100*Silver!$D220</f>
        <v>3.7371001257126046</v>
      </c>
      <c r="AB73" s="24">
        <f>+P73/100*Silver!$D220</f>
        <v>29.36292955917047</v>
      </c>
      <c r="AC73" s="24">
        <f>+Q73/100*Silver!$D220</f>
        <v>0.39022685205297764</v>
      </c>
      <c r="AD73" s="24">
        <f>+R73/100*Silver!$D220</f>
        <v>3.930148040777987</v>
      </c>
      <c r="AE73" s="24">
        <f>+S73*Silver!$D220</f>
        <v>2.175356869805939</v>
      </c>
      <c r="AF73" s="24">
        <f>+T73/100*Silver!$D220</f>
        <v>0</v>
      </c>
      <c r="AG73" s="24">
        <f>+U73/100*Silver!$D220</f>
        <v>2.66935723265186</v>
      </c>
      <c r="AH73" s="24">
        <f>+V73/100*Silver!$D220</f>
        <v>2.0075447447671797</v>
      </c>
      <c r="AI73" s="24"/>
      <c r="AJ73" s="24">
        <f>+X73*Silver!$D220</f>
        <v>0.6343175737655666</v>
      </c>
    </row>
    <row r="74" spans="1:36" ht="15" customHeight="1">
      <c r="A74" s="12">
        <v>1855</v>
      </c>
      <c r="B74" s="12">
        <v>16</v>
      </c>
      <c r="C74" s="12">
        <v>8</v>
      </c>
      <c r="D74" s="12">
        <v>52</v>
      </c>
      <c r="E74" s="12">
        <v>50</v>
      </c>
      <c r="F74" s="12">
        <v>15</v>
      </c>
      <c r="G74" s="24">
        <v>11.36</v>
      </c>
      <c r="H74" s="21"/>
      <c r="I74" s="12">
        <v>5</v>
      </c>
      <c r="J74" s="12">
        <v>11</v>
      </c>
      <c r="L74" s="24">
        <v>0.86</v>
      </c>
      <c r="N74" s="24">
        <f>+B74*Notes!$C$12</f>
        <v>34.77504890241252</v>
      </c>
      <c r="O74" s="24">
        <f>+C74*Notes!$C$12</f>
        <v>17.38752445120626</v>
      </c>
      <c r="P74" s="24">
        <f>+D74*Notes!$C$12</f>
        <v>113.0189089328407</v>
      </c>
      <c r="Q74" s="24">
        <f>+E74/Notes!C$28</f>
        <v>1.5574999869948754</v>
      </c>
      <c r="R74" s="24">
        <f aca="true" t="shared" si="2" ref="R74:R137">+F74</f>
        <v>15</v>
      </c>
      <c r="S74" s="24">
        <f>+G74/Notes!$C$17</f>
        <v>0.09526996371187209</v>
      </c>
      <c r="T74" s="24">
        <f aca="true" t="shared" si="3" ref="T74:T137">+H74</f>
        <v>0</v>
      </c>
      <c r="U74" s="24">
        <f>+I74/Notes!$C$11</f>
        <v>10.867202782003911</v>
      </c>
      <c r="V74" s="24">
        <f>+J74/Notes!$C$14</f>
        <v>9.989102796948783</v>
      </c>
      <c r="W74" s="24"/>
      <c r="X74" s="24">
        <f>+L74/Notes!C$13</f>
        <v>0.0244047787962201</v>
      </c>
      <c r="Z74" s="24">
        <f>+N74/100*Silver!$D221</f>
        <v>8.605252871326499</v>
      </c>
      <c r="AA74" s="24">
        <f>+O74/100*Silver!$D221</f>
        <v>4.3026264356632495</v>
      </c>
      <c r="AB74" s="24">
        <f>+P74/100*Silver!$D221</f>
        <v>27.967071831811126</v>
      </c>
      <c r="AC74" s="24">
        <f>+Q74/100*Silver!$D221</f>
        <v>0.38541085226910565</v>
      </c>
      <c r="AD74" s="24">
        <f>+R74/100*Silver!$D221</f>
        <v>3.7118220432162397</v>
      </c>
      <c r="AE74" s="24">
        <f>+S74*Silver!$D221</f>
        <v>2.3575010090809205</v>
      </c>
      <c r="AF74" s="24">
        <f>+T74/100*Silver!$D221</f>
        <v>0</v>
      </c>
      <c r="AG74" s="24">
        <f>+U74/100*Silver!$D221</f>
        <v>2.689141522289531</v>
      </c>
      <c r="AH74" s="24">
        <f>+V74/100*Silver!$D221</f>
        <v>2.4718514635778326</v>
      </c>
      <c r="AI74" s="24"/>
      <c r="AJ74" s="24">
        <f>+X74*Silver!$D221</f>
        <v>0.603907972637507</v>
      </c>
    </row>
    <row r="75" spans="1:36" ht="15" customHeight="1">
      <c r="A75" s="12">
        <v>1856</v>
      </c>
      <c r="B75" s="12">
        <v>16</v>
      </c>
      <c r="C75" s="12">
        <v>11</v>
      </c>
      <c r="D75" s="12">
        <v>50</v>
      </c>
      <c r="E75" s="12">
        <v>43</v>
      </c>
      <c r="F75" s="12">
        <v>16</v>
      </c>
      <c r="G75" s="24">
        <v>8.95</v>
      </c>
      <c r="H75" s="21"/>
      <c r="I75" s="12">
        <v>5</v>
      </c>
      <c r="J75" s="12">
        <v>14</v>
      </c>
      <c r="L75" s="24">
        <v>0.81</v>
      </c>
      <c r="N75" s="24">
        <f>+B75*Notes!$C$12</f>
        <v>34.77504890241252</v>
      </c>
      <c r="O75" s="24">
        <f>+C75*Notes!$C$12</f>
        <v>23.907846120408607</v>
      </c>
      <c r="P75" s="24">
        <f>+D75*Notes!$C$12</f>
        <v>108.67202782003913</v>
      </c>
      <c r="Q75" s="24">
        <f>+E75/Notes!C$28</f>
        <v>1.3394499888155926</v>
      </c>
      <c r="R75" s="24">
        <f t="shared" si="2"/>
        <v>16</v>
      </c>
      <c r="S75" s="24">
        <f>+G75/Notes!$C$17</f>
        <v>0.07505864218496965</v>
      </c>
      <c r="T75" s="24">
        <f t="shared" si="3"/>
        <v>0</v>
      </c>
      <c r="U75" s="24">
        <f>+I75/Notes!$C$11</f>
        <v>10.867202782003911</v>
      </c>
      <c r="V75" s="24">
        <f>+J75/Notes!$C$14</f>
        <v>12.713403559752997</v>
      </c>
      <c r="W75" s="24"/>
      <c r="X75" s="24">
        <f>+L75/Notes!C$13</f>
        <v>0.022985896308067768</v>
      </c>
      <c r="Z75" s="24">
        <f>+N75/100*Silver!$D222</f>
        <v>8.605252871326499</v>
      </c>
      <c r="AA75" s="24">
        <f>+O75/100*Silver!$D222</f>
        <v>5.916111349036968</v>
      </c>
      <c r="AB75" s="24">
        <f>+P75/100*Silver!$D222</f>
        <v>26.89141522289531</v>
      </c>
      <c r="AC75" s="24">
        <f>+Q75/100*Silver!$D222</f>
        <v>0.3314533329514308</v>
      </c>
      <c r="AD75" s="24">
        <f>+R75/100*Silver!$D222</f>
        <v>3.9592768460973224</v>
      </c>
      <c r="AE75" s="24">
        <f>+S75*Silver!$D222</f>
        <v>1.857362150640338</v>
      </c>
      <c r="AF75" s="24">
        <f>+T75/100*Silver!$D222</f>
        <v>0</v>
      </c>
      <c r="AG75" s="24">
        <f>+U75/100*Silver!$D222</f>
        <v>2.689141522289531</v>
      </c>
      <c r="AH75" s="24">
        <f>+V75/100*Silver!$D222</f>
        <v>3.1459927718263323</v>
      </c>
      <c r="AI75" s="24"/>
      <c r="AJ75" s="24">
        <f>+X75*Silver!$D222</f>
        <v>0.5687970439957915</v>
      </c>
    </row>
    <row r="76" spans="1:36" ht="15" customHeight="1">
      <c r="A76" s="12">
        <v>1857</v>
      </c>
      <c r="B76" s="12">
        <v>17</v>
      </c>
      <c r="C76" s="12">
        <v>12</v>
      </c>
      <c r="D76" s="12">
        <v>56</v>
      </c>
      <c r="E76" s="12">
        <v>52</v>
      </c>
      <c r="F76" s="12">
        <v>16</v>
      </c>
      <c r="G76" s="24">
        <v>8.4</v>
      </c>
      <c r="H76" s="21"/>
      <c r="I76" s="12">
        <v>5</v>
      </c>
      <c r="J76" s="12">
        <v>15</v>
      </c>
      <c r="L76" s="24">
        <v>0.71</v>
      </c>
      <c r="N76" s="24">
        <f>+B76*Notes!$C$12</f>
        <v>36.948489458813306</v>
      </c>
      <c r="O76" s="24">
        <f>+C76*Notes!$C$12</f>
        <v>26.08128667680939</v>
      </c>
      <c r="P76" s="24">
        <f>+D76*Notes!$C$12</f>
        <v>121.71267115844383</v>
      </c>
      <c r="Q76" s="24">
        <f>+E76/Notes!C$28</f>
        <v>1.6197999864746704</v>
      </c>
      <c r="R76" s="24">
        <f t="shared" si="2"/>
        <v>16</v>
      </c>
      <c r="S76" s="24">
        <f>+G76/Notes!$C$17</f>
        <v>0.07044609992779276</v>
      </c>
      <c r="T76" s="24">
        <f t="shared" si="3"/>
        <v>0</v>
      </c>
      <c r="U76" s="24">
        <f>+I76/Notes!$C$11</f>
        <v>10.867202782003911</v>
      </c>
      <c r="V76" s="24">
        <f>+J76/Notes!$C$14</f>
        <v>13.621503814021068</v>
      </c>
      <c r="W76" s="24"/>
      <c r="X76" s="24">
        <f>+L76/Notes!C$13</f>
        <v>0.020148131331763103</v>
      </c>
      <c r="Z76" s="24">
        <f>+N76/100*Silver!$D223</f>
        <v>9.075814591016327</v>
      </c>
      <c r="AA76" s="24">
        <f>+O76/100*Silver!$D223</f>
        <v>6.406457358364465</v>
      </c>
      <c r="AB76" s="24">
        <f>+P76/100*Silver!$D223</f>
        <v>29.896801005700837</v>
      </c>
      <c r="AC76" s="24">
        <f>+Q76/100*Silver!$D223</f>
        <v>0.39787835895597723</v>
      </c>
      <c r="AD76" s="24">
        <f>+R76/100*Silver!$D223</f>
        <v>3.930148040777987</v>
      </c>
      <c r="AE76" s="24">
        <f>+S76*Silver!$D223</f>
        <v>1.7303975100729063</v>
      </c>
      <c r="AF76" s="24">
        <f>+T76/100*Silver!$D223</f>
        <v>0</v>
      </c>
      <c r="AG76" s="24">
        <f>+U76/100*Silver!$D223</f>
        <v>2.66935723265186</v>
      </c>
      <c r="AH76" s="24">
        <f>+V76/100*Silver!$D223</f>
        <v>3.345907907945299</v>
      </c>
      <c r="AI76" s="24"/>
      <c r="AJ76" s="24">
        <f>+X76*Silver!$D223</f>
        <v>0.4949071179929146</v>
      </c>
    </row>
    <row r="77" spans="1:36" ht="15" customHeight="1">
      <c r="A77" s="12">
        <v>1858</v>
      </c>
      <c r="B77" s="12">
        <v>17</v>
      </c>
      <c r="C77" s="12">
        <v>10</v>
      </c>
      <c r="D77" s="12">
        <v>58</v>
      </c>
      <c r="E77" s="12">
        <v>45</v>
      </c>
      <c r="F77" s="12">
        <v>14</v>
      </c>
      <c r="G77" s="24">
        <v>6.42</v>
      </c>
      <c r="H77" s="21"/>
      <c r="I77" s="12">
        <v>5</v>
      </c>
      <c r="J77" s="12">
        <v>11</v>
      </c>
      <c r="L77" s="24">
        <v>0.59</v>
      </c>
      <c r="N77" s="24">
        <f>+B77*Notes!$C$12</f>
        <v>36.948489458813306</v>
      </c>
      <c r="O77" s="24">
        <f>+C77*Notes!$C$12</f>
        <v>21.734405564007826</v>
      </c>
      <c r="P77" s="24">
        <f>+D77*Notes!$C$12</f>
        <v>126.0595522712454</v>
      </c>
      <c r="Q77" s="24">
        <f>+E77/Notes!C$28</f>
        <v>1.4017499882953877</v>
      </c>
      <c r="R77" s="24">
        <f t="shared" si="2"/>
        <v>14</v>
      </c>
      <c r="S77" s="24">
        <f>+G77/Notes!$C$17</f>
        <v>0.053840947801955884</v>
      </c>
      <c r="T77" s="24">
        <f t="shared" si="3"/>
        <v>0</v>
      </c>
      <c r="U77" s="24">
        <f>+I77/Notes!$C$11</f>
        <v>10.867202782003911</v>
      </c>
      <c r="V77" s="24">
        <f>+J77/Notes!$C$14</f>
        <v>9.989102796948783</v>
      </c>
      <c r="W77" s="24"/>
      <c r="X77" s="24">
        <f>+L77/Notes!C$13</f>
        <v>0.01674281336019751</v>
      </c>
      <c r="Z77" s="24">
        <f>+N77/100*Silver!$D224</f>
        <v>9.143081175784406</v>
      </c>
      <c r="AA77" s="24">
        <f>+O77/100*Silver!$D224</f>
        <v>5.378283044579062</v>
      </c>
      <c r="AB77" s="24">
        <f>+P77/100*Silver!$D224</f>
        <v>31.19404165855856</v>
      </c>
      <c r="AC77" s="24">
        <f>+Q77/100*Silver!$D224</f>
        <v>0.346869767042195</v>
      </c>
      <c r="AD77" s="24">
        <f>+R77/100*Silver!$D224</f>
        <v>3.4643672403351573</v>
      </c>
      <c r="AE77" s="24">
        <f>+S77*Silver!$D224</f>
        <v>1.3323201125263653</v>
      </c>
      <c r="AF77" s="24">
        <f>+T77/100*Silver!$D224</f>
        <v>0</v>
      </c>
      <c r="AG77" s="24">
        <f>+U77/100*Silver!$D224</f>
        <v>2.689141522289531</v>
      </c>
      <c r="AH77" s="24">
        <f>+V77/100*Silver!$D224</f>
        <v>2.4718514635778326</v>
      </c>
      <c r="AI77" s="24"/>
      <c r="AJ77" s="24">
        <f>+X77*Silver!$D224</f>
        <v>0.41430895797224315</v>
      </c>
    </row>
    <row r="78" spans="1:36" ht="15" customHeight="1">
      <c r="A78" s="12">
        <v>1859</v>
      </c>
      <c r="B78" s="12">
        <v>17</v>
      </c>
      <c r="C78" s="12">
        <v>10</v>
      </c>
      <c r="D78" s="12">
        <v>58</v>
      </c>
      <c r="E78" s="12">
        <v>46</v>
      </c>
      <c r="F78" s="12">
        <v>15</v>
      </c>
      <c r="G78" s="24">
        <v>7.71</v>
      </c>
      <c r="H78" s="21"/>
      <c r="I78" s="12">
        <v>5</v>
      </c>
      <c r="J78" s="12">
        <v>11</v>
      </c>
      <c r="L78" s="24">
        <v>0.61</v>
      </c>
      <c r="N78" s="24">
        <f>+B78*Notes!$C$12</f>
        <v>36.948489458813306</v>
      </c>
      <c r="O78" s="24">
        <f>+C78*Notes!$C$12</f>
        <v>21.734405564007826</v>
      </c>
      <c r="P78" s="24">
        <f>+D78*Notes!$C$12</f>
        <v>126.0595522712454</v>
      </c>
      <c r="Q78" s="24">
        <f>+E78/Notes!C$28</f>
        <v>1.4328999880352853</v>
      </c>
      <c r="R78" s="24">
        <f t="shared" si="2"/>
        <v>15</v>
      </c>
      <c r="S78" s="24">
        <f>+G78/Notes!$C$17</f>
        <v>0.06465945600515263</v>
      </c>
      <c r="T78" s="24">
        <f t="shared" si="3"/>
        <v>0</v>
      </c>
      <c r="U78" s="24">
        <f>+I78/Notes!$C$11</f>
        <v>10.867202782003911</v>
      </c>
      <c r="V78" s="24">
        <f>+J78/Notes!$C$14</f>
        <v>9.989102796948783</v>
      </c>
      <c r="W78" s="24"/>
      <c r="X78" s="24">
        <f>+L78/Notes!C$13</f>
        <v>0.01731036635545844</v>
      </c>
      <c r="Z78" s="24">
        <f>+N78/100*Silver!$D225</f>
        <v>9.009530551868453</v>
      </c>
      <c r="AA78" s="24">
        <f>+O78/100*Silver!$D225</f>
        <v>5.299723854040266</v>
      </c>
      <c r="AB78" s="24">
        <f>+P78/100*Silver!$D225</f>
        <v>30.738398353433546</v>
      </c>
      <c r="AC78" s="24">
        <f>+Q78/100*Silver!$D225</f>
        <v>0.3493987551065227</v>
      </c>
      <c r="AD78" s="24">
        <f>+R78/100*Silver!$D225</f>
        <v>3.6576044178658895</v>
      </c>
      <c r="AE78" s="24">
        <f>+S78*Silver!$D225</f>
        <v>1.5766580796083427</v>
      </c>
      <c r="AF78" s="24">
        <f>+T78/100*Silver!$D225</f>
        <v>0</v>
      </c>
      <c r="AG78" s="24">
        <f>+U78/100*Silver!$D225</f>
        <v>2.6498619270201327</v>
      </c>
      <c r="AH78" s="24">
        <f>+V78/100*Silver!$D225</f>
        <v>2.4357457680424255</v>
      </c>
      <c r="AI78" s="24"/>
      <c r="AJ78" s="24">
        <f>+X78*Silver!$D225</f>
        <v>0.42209648304401237</v>
      </c>
    </row>
    <row r="79" spans="1:36" ht="15" customHeight="1">
      <c r="A79" s="12">
        <v>1860</v>
      </c>
      <c r="B79" s="12">
        <v>18</v>
      </c>
      <c r="C79" s="12">
        <v>10</v>
      </c>
      <c r="D79" s="12">
        <v>59</v>
      </c>
      <c r="E79" s="12">
        <v>48</v>
      </c>
      <c r="F79" s="12">
        <v>15</v>
      </c>
      <c r="G79" s="24">
        <v>7.44</v>
      </c>
      <c r="H79" s="21"/>
      <c r="I79" s="12">
        <v>5</v>
      </c>
      <c r="J79" s="12">
        <v>11</v>
      </c>
      <c r="L79" s="24">
        <v>0.54</v>
      </c>
      <c r="N79" s="24">
        <f>+B79*Notes!$C$12</f>
        <v>39.12193001521409</v>
      </c>
      <c r="O79" s="24">
        <f>+C79*Notes!$C$12</f>
        <v>21.734405564007826</v>
      </c>
      <c r="P79" s="24">
        <f>+D79*Notes!$C$12</f>
        <v>128.23299282764617</v>
      </c>
      <c r="Q79" s="24">
        <f>+E79/Notes!C$28</f>
        <v>1.4951999875150803</v>
      </c>
      <c r="R79" s="24">
        <f t="shared" si="2"/>
        <v>15</v>
      </c>
      <c r="S79" s="24">
        <f>+G79/Notes!$C$17</f>
        <v>0.06239511707890215</v>
      </c>
      <c r="T79" s="24">
        <f t="shared" si="3"/>
        <v>0</v>
      </c>
      <c r="U79" s="24">
        <f>+I79/Notes!$C$11</f>
        <v>10.867202782003911</v>
      </c>
      <c r="V79" s="24">
        <f>+J79/Notes!$C$14</f>
        <v>9.989102796948783</v>
      </c>
      <c r="W79" s="24"/>
      <c r="X79" s="24">
        <f>+L79/Notes!C$13</f>
        <v>0.015323930872045179</v>
      </c>
      <c r="Z79" s="24">
        <f>+N79/100*Silver!$D226</f>
        <v>9.6096860375467</v>
      </c>
      <c r="AA79" s="24">
        <f>+O79/100*Silver!$D226</f>
        <v>5.338714465303721</v>
      </c>
      <c r="AB79" s="24">
        <f>+P79/100*Silver!$D226</f>
        <v>31.498415345291956</v>
      </c>
      <c r="AC79" s="24">
        <f>+Q79/100*Silver!$D226</f>
        <v>0.36727233134397896</v>
      </c>
      <c r="AD79" s="24">
        <f>+R79/100*Silver!$D226</f>
        <v>3.6845137882293626</v>
      </c>
      <c r="AE79" s="24">
        <f>+S79*Silver!$D226</f>
        <v>1.5326377946360026</v>
      </c>
      <c r="AF79" s="24">
        <f>+T79/100*Silver!$D226</f>
        <v>0</v>
      </c>
      <c r="AG79" s="24">
        <f>+U79/100*Silver!$D226</f>
        <v>2.66935723265186</v>
      </c>
      <c r="AH79" s="24">
        <f>+V79/100*Silver!$D226</f>
        <v>2.453665799159886</v>
      </c>
      <c r="AI79" s="24"/>
      <c r="AJ79" s="24">
        <f>+X79*Silver!$D226</f>
        <v>0.37640823058616046</v>
      </c>
    </row>
    <row r="80" spans="1:36" ht="15" customHeight="1">
      <c r="A80" s="12">
        <v>1861</v>
      </c>
      <c r="B80" s="12">
        <v>19</v>
      </c>
      <c r="C80" s="12">
        <v>9</v>
      </c>
      <c r="D80" s="12">
        <v>74</v>
      </c>
      <c r="E80" s="12">
        <v>37</v>
      </c>
      <c r="F80" s="12">
        <v>13</v>
      </c>
      <c r="G80" s="24">
        <v>7.33</v>
      </c>
      <c r="H80" s="21"/>
      <c r="I80" s="12">
        <v>5</v>
      </c>
      <c r="J80" s="12">
        <v>11</v>
      </c>
      <c r="L80" s="24">
        <v>0.61</v>
      </c>
      <c r="N80" s="24">
        <f>+B80*Notes!$C$12</f>
        <v>41.29537057161487</v>
      </c>
      <c r="O80" s="24">
        <f>+C80*Notes!$C$12</f>
        <v>19.560965007607045</v>
      </c>
      <c r="P80" s="24">
        <f>+D80*Notes!$C$12</f>
        <v>160.83460117365792</v>
      </c>
      <c r="Q80" s="24">
        <f>+E80/Notes!C$28</f>
        <v>1.1525499903762078</v>
      </c>
      <c r="R80" s="24">
        <f t="shared" si="2"/>
        <v>13</v>
      </c>
      <c r="S80" s="24">
        <f>+G80/Notes!$C$17</f>
        <v>0.06147260862746677</v>
      </c>
      <c r="T80" s="24">
        <f t="shared" si="3"/>
        <v>0</v>
      </c>
      <c r="U80" s="24">
        <f>+I80/Notes!$C$11</f>
        <v>10.867202782003911</v>
      </c>
      <c r="V80" s="24">
        <f>+J80/Notes!$C$14</f>
        <v>9.989102796948783</v>
      </c>
      <c r="W80" s="24"/>
      <c r="X80" s="24">
        <f>+L80/Notes!C$13</f>
        <v>0.01731036635545844</v>
      </c>
      <c r="Z80" s="24">
        <f>+N80/100*Silver!$D227</f>
        <v>10.295040823873741</v>
      </c>
      <c r="AA80" s="24">
        <f>+O80/100*Silver!$D227</f>
        <v>4.876598284992825</v>
      </c>
      <c r="AB80" s="24">
        <f>+P80/100*Silver!$D227</f>
        <v>40.09647478771878</v>
      </c>
      <c r="AC80" s="24">
        <f>+Q80/100*Silver!$D227</f>
        <v>0.2873336414768572</v>
      </c>
      <c r="AD80" s="24">
        <f>+R80/100*Silver!$D227</f>
        <v>3.2409330357808424</v>
      </c>
      <c r="AE80" s="24">
        <f>+S80*Silver!$D227</f>
        <v>1.5325277545875653</v>
      </c>
      <c r="AF80" s="24">
        <f>+T80/100*Silver!$D227</f>
        <v>0</v>
      </c>
      <c r="AG80" s="24">
        <f>+U80/100*Silver!$D227</f>
        <v>2.709221269440458</v>
      </c>
      <c r="AH80" s="24">
        <f>+V80/100*Silver!$D227</f>
        <v>2.490308711726317</v>
      </c>
      <c r="AI80" s="24"/>
      <c r="AJ80" s="24">
        <f>+X80*Silver!$D227</f>
        <v>0.43155183217595755</v>
      </c>
    </row>
    <row r="81" spans="1:36" ht="15" customHeight="1">
      <c r="A81" s="12">
        <v>1862</v>
      </c>
      <c r="B81" s="12">
        <v>25</v>
      </c>
      <c r="C81" s="12">
        <v>12</v>
      </c>
      <c r="D81" s="12">
        <v>102</v>
      </c>
      <c r="E81" s="12">
        <v>45</v>
      </c>
      <c r="F81" s="12">
        <v>13</v>
      </c>
      <c r="G81" s="24">
        <v>7.32</v>
      </c>
      <c r="H81" s="21"/>
      <c r="I81" s="12">
        <v>5</v>
      </c>
      <c r="J81" s="12">
        <v>12</v>
      </c>
      <c r="L81" s="24">
        <v>0.72</v>
      </c>
      <c r="N81" s="24">
        <f>+B81*Notes!$C$12</f>
        <v>54.33601391001957</v>
      </c>
      <c r="O81" s="24">
        <f>+C81*Notes!$C$12</f>
        <v>26.08128667680939</v>
      </c>
      <c r="P81" s="24">
        <f>+D81*Notes!$C$12</f>
        <v>221.69093675287982</v>
      </c>
      <c r="Q81" s="24">
        <f>+E81/Notes!C$28</f>
        <v>1.4017499882953877</v>
      </c>
      <c r="R81" s="24">
        <f t="shared" si="2"/>
        <v>13</v>
      </c>
      <c r="S81" s="24">
        <f>+G81/Notes!$C$17</f>
        <v>0.06138874422279083</v>
      </c>
      <c r="T81" s="24">
        <f t="shared" si="3"/>
        <v>0</v>
      </c>
      <c r="U81" s="24">
        <f>+I81/Notes!$C$11</f>
        <v>10.867202782003911</v>
      </c>
      <c r="V81" s="24">
        <f>+J81/Notes!$C$14</f>
        <v>10.897203051216854</v>
      </c>
      <c r="W81" s="24"/>
      <c r="X81" s="24">
        <f>+L81/Notes!C$13</f>
        <v>0.02043190782939357</v>
      </c>
      <c r="Z81" s="24">
        <f>+N81/100*Silver!$D228</f>
        <v>13.346786163259303</v>
      </c>
      <c r="AA81" s="24">
        <f>+O81/100*Silver!$D228</f>
        <v>6.406457358364465</v>
      </c>
      <c r="AB81" s="24">
        <f>+P81/100*Silver!$D228</f>
        <v>54.45488754609796</v>
      </c>
      <c r="AC81" s="24">
        <f>+Q81/100*Silver!$D228</f>
        <v>0.34431781063498024</v>
      </c>
      <c r="AD81" s="24">
        <f>+R81/100*Silver!$D228</f>
        <v>3.1932452831321148</v>
      </c>
      <c r="AE81" s="24">
        <f>+S81*Silver!$D228</f>
        <v>1.5079178302063898</v>
      </c>
      <c r="AF81" s="24">
        <f>+T81/100*Silver!$D228</f>
        <v>0</v>
      </c>
      <c r="AG81" s="24">
        <f>+U81/100*Silver!$D228</f>
        <v>2.66935723265186</v>
      </c>
      <c r="AH81" s="24">
        <f>+V81/100*Silver!$D228</f>
        <v>2.676726326356239</v>
      </c>
      <c r="AI81" s="24"/>
      <c r="AJ81" s="24">
        <f>+X81*Silver!$D228</f>
        <v>0.5018776407815472</v>
      </c>
    </row>
    <row r="82" spans="1:36" ht="15" customHeight="1">
      <c r="A82" s="12">
        <v>1863</v>
      </c>
      <c r="B82" s="12">
        <v>30</v>
      </c>
      <c r="C82" s="12">
        <v>15</v>
      </c>
      <c r="D82" s="12">
        <v>120</v>
      </c>
      <c r="E82" s="12">
        <v>65</v>
      </c>
      <c r="F82" s="12">
        <v>16</v>
      </c>
      <c r="G82" s="24">
        <v>8.64</v>
      </c>
      <c r="H82" s="21"/>
      <c r="I82" s="12">
        <v>7</v>
      </c>
      <c r="J82" s="12">
        <v>15</v>
      </c>
      <c r="L82" s="24">
        <v>0.83</v>
      </c>
      <c r="N82" s="24">
        <f>+B82*Notes!$C$12</f>
        <v>65.20321669202347</v>
      </c>
      <c r="O82" s="24">
        <f>+C82*Notes!$C$12</f>
        <v>32.60160834601174</v>
      </c>
      <c r="P82" s="24">
        <f>+D82*Notes!$C$12</f>
        <v>260.8128667680939</v>
      </c>
      <c r="Q82" s="24">
        <f>+E82/Notes!C$28</f>
        <v>2.0247499830933378</v>
      </c>
      <c r="R82" s="24">
        <f t="shared" si="2"/>
        <v>16</v>
      </c>
      <c r="S82" s="24">
        <f>+G82/Notes!$C$17</f>
        <v>0.07245884564001541</v>
      </c>
      <c r="T82" s="24">
        <f t="shared" si="3"/>
        <v>0</v>
      </c>
      <c r="U82" s="24">
        <f>+I82/Notes!$C$11</f>
        <v>15.214083894805476</v>
      </c>
      <c r="V82" s="24">
        <f>+J82/Notes!$C$14</f>
        <v>13.621503814021068</v>
      </c>
      <c r="W82" s="24"/>
      <c r="X82" s="24">
        <f>+L82/Notes!C$13</f>
        <v>0.0235534493033287</v>
      </c>
      <c r="Z82" s="24">
        <f>+N82/100*Silver!$D229</f>
        <v>16.07527712614315</v>
      </c>
      <c r="AA82" s="24">
        <f>+O82/100*Silver!$D229</f>
        <v>8.037638563071575</v>
      </c>
      <c r="AB82" s="24">
        <f>+P82/100*Silver!$D229</f>
        <v>64.3011085045726</v>
      </c>
      <c r="AC82" s="24">
        <f>+Q82/100*Silver!$D229</f>
        <v>0.49918422342744356</v>
      </c>
      <c r="AD82" s="24">
        <f>+R82/100*Silver!$D229</f>
        <v>3.944658669727181</v>
      </c>
      <c r="AE82" s="24">
        <f>+S82*Silver!$D229</f>
        <v>1.7864088353269394</v>
      </c>
      <c r="AF82" s="24">
        <f>+T82/100*Silver!$D229</f>
        <v>0</v>
      </c>
      <c r="AG82" s="24">
        <f>+U82/100*Silver!$D229</f>
        <v>3.750897996100069</v>
      </c>
      <c r="AH82" s="24">
        <f>+V82/100*Silver!$D229</f>
        <v>3.358261444668754</v>
      </c>
      <c r="AI82" s="24"/>
      <c r="AJ82" s="24">
        <f>+X82*Silver!$D229</f>
        <v>0.5806894874772198</v>
      </c>
    </row>
    <row r="83" spans="1:36" ht="15" customHeight="1">
      <c r="A83" s="12">
        <v>1864</v>
      </c>
      <c r="B83" s="12">
        <v>35</v>
      </c>
      <c r="C83" s="12">
        <v>22</v>
      </c>
      <c r="D83" s="12">
        <v>144</v>
      </c>
      <c r="E83" s="12">
        <v>80</v>
      </c>
      <c r="F83" s="12">
        <v>22</v>
      </c>
      <c r="G83" s="24">
        <v>11.5</v>
      </c>
      <c r="H83" s="21"/>
      <c r="I83" s="12">
        <v>9</v>
      </c>
      <c r="J83" s="12">
        <v>24</v>
      </c>
      <c r="L83" s="24">
        <v>1.24</v>
      </c>
      <c r="N83" s="24">
        <f>+B83*Notes!$C$12</f>
        <v>76.07041947402739</v>
      </c>
      <c r="O83" s="24">
        <f>+C83*Notes!$C$12</f>
        <v>47.815692240817214</v>
      </c>
      <c r="P83" s="24">
        <f>+D83*Notes!$C$12</f>
        <v>312.9754401217127</v>
      </c>
      <c r="Q83" s="24">
        <f>+E83/Notes!C$28</f>
        <v>2.4919999791918004</v>
      </c>
      <c r="R83" s="24">
        <f t="shared" si="2"/>
        <v>22</v>
      </c>
      <c r="S83" s="24">
        <f>+G83/Notes!$C$17</f>
        <v>0.09644406537733531</v>
      </c>
      <c r="T83" s="24">
        <f t="shared" si="3"/>
        <v>0</v>
      </c>
      <c r="U83" s="24">
        <f>+I83/Notes!$C$11</f>
        <v>19.56096500760704</v>
      </c>
      <c r="V83" s="24">
        <f>+J83/Notes!$C$14</f>
        <v>21.794406102433708</v>
      </c>
      <c r="W83" s="24"/>
      <c r="X83" s="24">
        <f>+L83/Notes!C$13</f>
        <v>0.03518828570617782</v>
      </c>
      <c r="Z83" s="24">
        <f>+N83/100*Silver!$D230</f>
        <v>18.75448998050034</v>
      </c>
      <c r="AA83" s="24">
        <f>+O83/100*Silver!$D230</f>
        <v>11.788536559171645</v>
      </c>
      <c r="AB83" s="24">
        <f>+P83/100*Silver!$D230</f>
        <v>77.16133020548713</v>
      </c>
      <c r="AC83" s="24">
        <f>+Q83/100*Silver!$D230</f>
        <v>0.6143805826799306</v>
      </c>
      <c r="AD83" s="24">
        <f>+R83/100*Silver!$D230</f>
        <v>5.423905670874873</v>
      </c>
      <c r="AE83" s="24">
        <f>+S83*Silver!$D230</f>
        <v>2.3777432414652546</v>
      </c>
      <c r="AF83" s="24">
        <f>+T83/100*Silver!$D230</f>
        <v>0</v>
      </c>
      <c r="AG83" s="24">
        <f>+U83/100*Silver!$D230</f>
        <v>4.822583137842945</v>
      </c>
      <c r="AH83" s="24">
        <f>+V83/100*Silver!$D230</f>
        <v>5.373218311470006</v>
      </c>
      <c r="AI83" s="24"/>
      <c r="AJ83" s="24">
        <f>+X83*Silver!$D230</f>
        <v>0.867536101773196</v>
      </c>
    </row>
    <row r="84" spans="1:36" ht="15" customHeight="1">
      <c r="A84" s="12">
        <v>1865</v>
      </c>
      <c r="B84" s="12">
        <v>38</v>
      </c>
      <c r="C84" s="12">
        <v>19</v>
      </c>
      <c r="D84" s="12">
        <v>159</v>
      </c>
      <c r="E84" s="12">
        <v>77</v>
      </c>
      <c r="F84" s="12">
        <v>24</v>
      </c>
      <c r="G84" s="24">
        <v>11.94</v>
      </c>
      <c r="H84" s="21"/>
      <c r="I84" s="12">
        <v>11</v>
      </c>
      <c r="J84" s="12">
        <v>26</v>
      </c>
      <c r="L84" s="24">
        <v>1.04</v>
      </c>
      <c r="N84" s="24">
        <f>+B84*Notes!$C$12</f>
        <v>82.59074114322974</v>
      </c>
      <c r="O84" s="24">
        <f>+C84*Notes!$C$12</f>
        <v>41.29537057161487</v>
      </c>
      <c r="P84" s="24">
        <f>+D84*Notes!$C$12</f>
        <v>345.5770484677244</v>
      </c>
      <c r="Q84" s="24">
        <f>+E84/Notes!C$28</f>
        <v>2.398549979972108</v>
      </c>
      <c r="R84" s="24">
        <f t="shared" si="2"/>
        <v>24</v>
      </c>
      <c r="S84" s="24">
        <f>+G84/Notes!$C$17</f>
        <v>0.10013409918307684</v>
      </c>
      <c r="T84" s="24">
        <f t="shared" si="3"/>
        <v>0</v>
      </c>
      <c r="U84" s="24">
        <f>+I84/Notes!$C$11</f>
        <v>23.907846120408607</v>
      </c>
      <c r="V84" s="24">
        <f>+J84/Notes!$C$14</f>
        <v>23.610606610969853</v>
      </c>
      <c r="W84" s="24"/>
      <c r="X84" s="24">
        <f>+L84/Notes!C$13</f>
        <v>0.029512755753568494</v>
      </c>
      <c r="Z84" s="24">
        <f>+N84/100*Silver!$D231</f>
        <v>20.484189799273352</v>
      </c>
      <c r="AA84" s="24">
        <f>+O84/100*Silver!$D231</f>
        <v>10.242094899636676</v>
      </c>
      <c r="AB84" s="24">
        <f>+P84/100*Silver!$D231</f>
        <v>85.71016258117007</v>
      </c>
      <c r="AC84" s="24">
        <f>+Q84/100*Silver!$D231</f>
        <v>0.5948893586944098</v>
      </c>
      <c r="AD84" s="24">
        <f>+R84/100*Silver!$D231</f>
        <v>5.952489932618317</v>
      </c>
      <c r="AE84" s="24">
        <f>+S84*Silver!$D231</f>
        <v>2.4835300720794535</v>
      </c>
      <c r="AF84" s="24">
        <f>+T84/100*Silver!$D231</f>
        <v>0</v>
      </c>
      <c r="AG84" s="24">
        <f>+U84/100*Silver!$D231</f>
        <v>5.9296338892633385</v>
      </c>
      <c r="AH84" s="24">
        <f>+V84/100*Silver!$D231</f>
        <v>5.855912423117064</v>
      </c>
      <c r="AI84" s="24"/>
      <c r="AJ84" s="24">
        <f>+X84*Silver!$D231</f>
        <v>0.731976589612249</v>
      </c>
    </row>
    <row r="85" spans="1:36" ht="15" customHeight="1">
      <c r="A85" s="12">
        <v>1866</v>
      </c>
      <c r="B85" s="12">
        <v>42</v>
      </c>
      <c r="C85" s="12">
        <v>16</v>
      </c>
      <c r="D85" s="12">
        <v>151</v>
      </c>
      <c r="E85" s="12">
        <v>62</v>
      </c>
      <c r="F85" s="12">
        <v>23</v>
      </c>
      <c r="G85" s="24">
        <v>14.05</v>
      </c>
      <c r="H85" s="21"/>
      <c r="I85" s="12">
        <v>9</v>
      </c>
      <c r="J85" s="12">
        <v>22</v>
      </c>
      <c r="L85" s="24">
        <v>0.98</v>
      </c>
      <c r="N85" s="24">
        <f>+B85*Notes!$C$12</f>
        <v>91.28450336883287</v>
      </c>
      <c r="O85" s="24">
        <f>+C85*Notes!$C$12</f>
        <v>34.77504890241252</v>
      </c>
      <c r="P85" s="24">
        <f>+D85*Notes!$C$12</f>
        <v>328.1895240165182</v>
      </c>
      <c r="Q85" s="24">
        <f>+E85/Notes!C$28</f>
        <v>1.9312999838736453</v>
      </c>
      <c r="R85" s="24">
        <f t="shared" si="2"/>
        <v>23</v>
      </c>
      <c r="S85" s="24">
        <f>+G85/Notes!$C$17</f>
        <v>0.11782948856970098</v>
      </c>
      <c r="T85" s="24">
        <f t="shared" si="3"/>
        <v>0</v>
      </c>
      <c r="U85" s="24">
        <f>+I85/Notes!$C$11</f>
        <v>19.56096500760704</v>
      </c>
      <c r="V85" s="24">
        <f>+J85/Notes!$C$14</f>
        <v>19.978205593897567</v>
      </c>
      <c r="W85" s="24"/>
      <c r="X85" s="24">
        <f>+L85/Notes!C$13</f>
        <v>0.027810096767785692</v>
      </c>
      <c r="Z85" s="24">
        <f>+N85/100*Silver!$D232</f>
        <v>22.608122985908725</v>
      </c>
      <c r="AA85" s="24">
        <f>+O85/100*Silver!$D232</f>
        <v>8.61261828034618</v>
      </c>
      <c r="AB85" s="24">
        <f>+P85/100*Silver!$D232</f>
        <v>81.28158502076708</v>
      </c>
      <c r="AC85" s="24">
        <f>+Q85/100*Silver!$D232</f>
        <v>0.4783185091305073</v>
      </c>
      <c r="AD85" s="24">
        <f>+R85/100*Silver!$D232</f>
        <v>5.696331901756712</v>
      </c>
      <c r="AE85" s="24">
        <f>+S85*Silver!$D232</f>
        <v>2.9182429335098496</v>
      </c>
      <c r="AF85" s="24">
        <f>+T85/100*Silver!$D232</f>
        <v>0</v>
      </c>
      <c r="AG85" s="24">
        <f>+U85/100*Silver!$D232</f>
        <v>4.844597782694726</v>
      </c>
      <c r="AH85" s="24">
        <f>+V85/100*Silver!$D232</f>
        <v>4.9479343419292645</v>
      </c>
      <c r="AI85" s="24"/>
      <c r="AJ85" s="24">
        <f>+X85*Silver!$D232</f>
        <v>0.6887632235186036</v>
      </c>
    </row>
    <row r="86" spans="1:36" ht="15" customHeight="1">
      <c r="A86" s="12">
        <v>1867</v>
      </c>
      <c r="B86" s="12">
        <v>43</v>
      </c>
      <c r="C86" s="12">
        <v>15</v>
      </c>
      <c r="D86" s="12">
        <v>142</v>
      </c>
      <c r="E86" s="12">
        <v>70</v>
      </c>
      <c r="F86" s="12">
        <v>22</v>
      </c>
      <c r="G86" s="24">
        <v>14.65</v>
      </c>
      <c r="H86" s="21"/>
      <c r="I86" s="12">
        <v>9</v>
      </c>
      <c r="J86" s="12">
        <v>20</v>
      </c>
      <c r="L86" s="24">
        <v>1</v>
      </c>
      <c r="N86" s="24">
        <f>+B86*Notes!$C$12</f>
        <v>93.45794392523365</v>
      </c>
      <c r="O86" s="24">
        <f>+C86*Notes!$C$12</f>
        <v>32.60160834601174</v>
      </c>
      <c r="P86" s="24">
        <f>+D86*Notes!$C$12</f>
        <v>308.6285590089111</v>
      </c>
      <c r="Q86" s="24">
        <f>+E86/Notes!C$28</f>
        <v>2.1804999817928254</v>
      </c>
      <c r="R86" s="24">
        <f t="shared" si="2"/>
        <v>22</v>
      </c>
      <c r="S86" s="24">
        <f>+G86/Notes!$C$17</f>
        <v>0.1228613528502576</v>
      </c>
      <c r="T86" s="24">
        <f t="shared" si="3"/>
        <v>0</v>
      </c>
      <c r="U86" s="24">
        <f>+I86/Notes!$C$11</f>
        <v>19.56096500760704</v>
      </c>
      <c r="V86" s="24">
        <f>+J86/Notes!$C$14</f>
        <v>18.162005085361425</v>
      </c>
      <c r="W86" s="24"/>
      <c r="X86" s="24">
        <f>+L86/Notes!C$13</f>
        <v>0.028377649763046627</v>
      </c>
      <c r="Z86" s="24">
        <f>+N86/100*Silver!$D233</f>
        <v>23.29930291718794</v>
      </c>
      <c r="AA86" s="24">
        <f>+O86/100*Silver!$D233</f>
        <v>8.127663808321373</v>
      </c>
      <c r="AB86" s="24">
        <f>+P86/100*Silver!$D233</f>
        <v>76.941884052109</v>
      </c>
      <c r="AC86" s="24">
        <f>+Q86/100*Silver!$D233</f>
        <v>0.5436041865778379</v>
      </c>
      <c r="AD86" s="24">
        <f>+R86/100*Silver!$D233</f>
        <v>5.484655906706041</v>
      </c>
      <c r="AE86" s="24">
        <f>+S86*Silver!$D233</f>
        <v>3.06296474825482</v>
      </c>
      <c r="AF86" s="24">
        <f>+T86/100*Silver!$D233</f>
        <v>0</v>
      </c>
      <c r="AG86" s="24">
        <f>+U86/100*Silver!$D233</f>
        <v>4.876598284992824</v>
      </c>
      <c r="AH86" s="24">
        <f>+V86/100*Silver!$D233</f>
        <v>4.527834021320577</v>
      </c>
      <c r="AI86" s="24"/>
      <c r="AJ86" s="24">
        <f>+X86*Silver!$D233</f>
        <v>0.7074620199605862</v>
      </c>
    </row>
    <row r="87" spans="1:36" ht="15" customHeight="1">
      <c r="A87" s="12">
        <v>1868</v>
      </c>
      <c r="B87" s="12">
        <v>40</v>
      </c>
      <c r="C87" s="12">
        <v>16</v>
      </c>
      <c r="D87" s="12">
        <v>137</v>
      </c>
      <c r="E87" s="12">
        <v>76</v>
      </c>
      <c r="F87" s="12">
        <v>26</v>
      </c>
      <c r="G87" s="24">
        <v>13.19</v>
      </c>
      <c r="H87" s="21"/>
      <c r="I87" s="12">
        <v>8</v>
      </c>
      <c r="J87" s="12">
        <v>20</v>
      </c>
      <c r="L87" s="24">
        <v>0.98</v>
      </c>
      <c r="N87" s="24">
        <f>+B87*Notes!$C$12</f>
        <v>86.9376222560313</v>
      </c>
      <c r="O87" s="24">
        <f>+C87*Notes!$C$12</f>
        <v>34.77504890241252</v>
      </c>
      <c r="P87" s="24">
        <f>+D87*Notes!$C$12</f>
        <v>297.7613562269072</v>
      </c>
      <c r="Q87" s="24">
        <f>+E87/Notes!C$28</f>
        <v>2.3673999802322103</v>
      </c>
      <c r="R87" s="24">
        <f t="shared" si="2"/>
        <v>26</v>
      </c>
      <c r="S87" s="24">
        <f>+G87/Notes!$C$17</f>
        <v>0.1106171497675698</v>
      </c>
      <c r="T87" s="24">
        <f t="shared" si="3"/>
        <v>0</v>
      </c>
      <c r="U87" s="24">
        <f>+I87/Notes!$C$11</f>
        <v>17.38752445120626</v>
      </c>
      <c r="V87" s="24">
        <f>+J87/Notes!$C$14</f>
        <v>18.162005085361425</v>
      </c>
      <c r="W87" s="24"/>
      <c r="X87" s="24">
        <f>+L87/Notes!C$13</f>
        <v>0.027810096767785692</v>
      </c>
      <c r="Z87" s="24">
        <f>+N87/100*Silver!$D234</f>
        <v>21.742456837088273</v>
      </c>
      <c r="AA87" s="24">
        <f>+O87/100*Silver!$D234</f>
        <v>8.69698273483531</v>
      </c>
      <c r="AB87" s="24">
        <f>+P87/100*Silver!$D234</f>
        <v>74.46791466702733</v>
      </c>
      <c r="AC87" s="24">
        <f>+Q87/100*Silver!$D234</f>
        <v>0.5920692394224241</v>
      </c>
      <c r="AD87" s="24">
        <f>+R87/100*Silver!$D234</f>
        <v>6.502407853983804</v>
      </c>
      <c r="AE87" s="24">
        <f>+S87*Silver!$D234</f>
        <v>2.766453167053648</v>
      </c>
      <c r="AF87" s="24">
        <f>+T87/100*Silver!$D234</f>
        <v>0</v>
      </c>
      <c r="AG87" s="24">
        <f>+U87/100*Silver!$D234</f>
        <v>4.348491367417655</v>
      </c>
      <c r="AH87" s="24">
        <f>+V87/100*Silver!$D234</f>
        <v>4.542183250428765</v>
      </c>
      <c r="AI87" s="24"/>
      <c r="AJ87" s="24">
        <f>+X87*Silver!$D234</f>
        <v>0.6955099678573049</v>
      </c>
    </row>
    <row r="88" spans="1:36" ht="15" customHeight="1">
      <c r="A88" s="12">
        <v>1869</v>
      </c>
      <c r="B88" s="12">
        <v>37</v>
      </c>
      <c r="C88" s="12">
        <v>16</v>
      </c>
      <c r="D88" s="12">
        <v>133</v>
      </c>
      <c r="E88" s="12">
        <v>78</v>
      </c>
      <c r="F88" s="12">
        <v>26</v>
      </c>
      <c r="G88" s="24">
        <v>9.59</v>
      </c>
      <c r="H88" s="21"/>
      <c r="I88" s="12">
        <v>9</v>
      </c>
      <c r="J88" s="12">
        <v>20</v>
      </c>
      <c r="L88" s="24">
        <v>0.88</v>
      </c>
      <c r="N88" s="24">
        <f>+B88*Notes!$C$12</f>
        <v>80.41730058682896</v>
      </c>
      <c r="O88" s="24">
        <f>+C88*Notes!$C$12</f>
        <v>34.77504890241252</v>
      </c>
      <c r="P88" s="24">
        <f>+D88*Notes!$C$12</f>
        <v>289.0675940013041</v>
      </c>
      <c r="Q88" s="24">
        <f>+E88/Notes!C$28</f>
        <v>2.4296999797120056</v>
      </c>
      <c r="R88" s="24">
        <f t="shared" si="2"/>
        <v>26</v>
      </c>
      <c r="S88" s="24">
        <f>+G88/Notes!$C$17</f>
        <v>0.08042596408423006</v>
      </c>
      <c r="T88" s="24">
        <f t="shared" si="3"/>
        <v>0</v>
      </c>
      <c r="U88" s="24">
        <f>+I88/Notes!$C$11</f>
        <v>19.56096500760704</v>
      </c>
      <c r="V88" s="24">
        <f>+J88/Notes!$C$14</f>
        <v>18.162005085361425</v>
      </c>
      <c r="W88" s="24"/>
      <c r="X88" s="24">
        <f>+L88/Notes!C$13</f>
        <v>0.02497233179148103</v>
      </c>
      <c r="Z88" s="24">
        <f>+N88/100*Silver!$D235</f>
        <v>20.123367715600573</v>
      </c>
      <c r="AA88" s="24">
        <f>+O88/100*Silver!$D235</f>
        <v>8.701996849989436</v>
      </c>
      <c r="AB88" s="24">
        <f>+P88/100*Silver!$D235</f>
        <v>72.3353488155372</v>
      </c>
      <c r="AC88" s="24">
        <f>+Q88/100*Silver!$D235</f>
        <v>0.6080003403936683</v>
      </c>
      <c r="AD88" s="24">
        <f>+R88/100*Silver!$D235</f>
        <v>6.506156719855228</v>
      </c>
      <c r="AE88" s="24">
        <f>+S88*Silver!$D235</f>
        <v>2.012553564144033</v>
      </c>
      <c r="AF88" s="24">
        <f>+T88/100*Silver!$D235</f>
        <v>0</v>
      </c>
      <c r="AG88" s="24">
        <f>+U88/100*Silver!$D235</f>
        <v>4.894873228119058</v>
      </c>
      <c r="AH88" s="24">
        <f>+V88/100*Silver!$D235</f>
        <v>4.544801978160348</v>
      </c>
      <c r="AI88" s="24"/>
      <c r="AJ88" s="24">
        <f>+X88*Silver!$D235</f>
        <v>0.6248996319061486</v>
      </c>
    </row>
    <row r="89" spans="1:36" ht="15" customHeight="1">
      <c r="A89" s="12">
        <v>1870</v>
      </c>
      <c r="B89" s="12">
        <v>36</v>
      </c>
      <c r="C89" s="12">
        <v>14</v>
      </c>
      <c r="D89" s="12">
        <v>130</v>
      </c>
      <c r="E89" s="12">
        <v>61</v>
      </c>
      <c r="F89" s="12">
        <v>23</v>
      </c>
      <c r="G89" s="24">
        <v>8.45</v>
      </c>
      <c r="H89" s="21"/>
      <c r="I89" s="12">
        <v>9</v>
      </c>
      <c r="J89" s="12">
        <v>19</v>
      </c>
      <c r="L89" s="24">
        <v>0.85</v>
      </c>
      <c r="N89" s="24">
        <f>+B89*Notes!$C$12</f>
        <v>78.24386003042818</v>
      </c>
      <c r="O89" s="24">
        <f>+C89*Notes!$C$12</f>
        <v>30.428167789610956</v>
      </c>
      <c r="P89" s="24">
        <f>+D89*Notes!$C$12</f>
        <v>282.5472723321017</v>
      </c>
      <c r="Q89" s="24">
        <f>+E89/Notes!C$28</f>
        <v>1.900149984133748</v>
      </c>
      <c r="R89" s="24">
        <f t="shared" si="2"/>
        <v>23</v>
      </c>
      <c r="S89" s="24">
        <f>+G89/Notes!$C$17</f>
        <v>0.07086542195117246</v>
      </c>
      <c r="T89" s="24">
        <f t="shared" si="3"/>
        <v>0</v>
      </c>
      <c r="U89" s="24">
        <f>+I89/Notes!$C$11</f>
        <v>19.56096500760704</v>
      </c>
      <c r="V89" s="24">
        <f>+J89/Notes!$C$14</f>
        <v>17.253904831093354</v>
      </c>
      <c r="W89" s="24"/>
      <c r="X89" s="24">
        <f>+L89/Notes!C$13</f>
        <v>0.02412100229858963</v>
      </c>
      <c r="Z89" s="24">
        <f>+N89/100*Silver!$D236</f>
        <v>19.540063553906805</v>
      </c>
      <c r="AA89" s="24">
        <f>+O89/100*Silver!$D236</f>
        <v>7.59891360429709</v>
      </c>
      <c r="AB89" s="24">
        <f>+P89/100*Silver!$D236</f>
        <v>70.56134061133012</v>
      </c>
      <c r="AC89" s="24">
        <f>+Q89/100*Silver!$D236</f>
        <v>0.4745299048064521</v>
      </c>
      <c r="AD89" s="24">
        <f>+R89/100*Silver!$D236</f>
        <v>5.743855959625221</v>
      </c>
      <c r="AE89" s="24">
        <f>+S89*Silver!$D236</f>
        <v>1.76974250524173</v>
      </c>
      <c r="AF89" s="24">
        <f>+T89/100*Silver!$D236</f>
        <v>0</v>
      </c>
      <c r="AG89" s="24">
        <f>+U89/100*Silver!$D236</f>
        <v>4.885015888476701</v>
      </c>
      <c r="AH89" s="24">
        <f>+V89/100*Silver!$D236</f>
        <v>4.308867134386173</v>
      </c>
      <c r="AI89" s="24"/>
      <c r="AJ89" s="24">
        <f>+X89*Silver!$D236</f>
        <v>0.6023807078473379</v>
      </c>
    </row>
    <row r="90" spans="1:36" ht="15" customHeight="1">
      <c r="A90" s="12">
        <v>1871</v>
      </c>
      <c r="B90" s="12">
        <v>36</v>
      </c>
      <c r="C90" s="12">
        <v>14</v>
      </c>
      <c r="D90" s="12">
        <v>119</v>
      </c>
      <c r="E90" s="12">
        <v>56</v>
      </c>
      <c r="F90" s="12">
        <v>22</v>
      </c>
      <c r="G90" s="24">
        <v>9.14</v>
      </c>
      <c r="H90" s="21"/>
      <c r="I90" s="12">
        <v>8</v>
      </c>
      <c r="J90" s="12">
        <v>16</v>
      </c>
      <c r="L90" s="24">
        <v>0.71</v>
      </c>
      <c r="N90" s="24">
        <f>+B90*Notes!$C$12</f>
        <v>78.24386003042818</v>
      </c>
      <c r="O90" s="24">
        <f>+C90*Notes!$C$12</f>
        <v>30.428167789610956</v>
      </c>
      <c r="P90" s="24">
        <f>+D90*Notes!$C$12</f>
        <v>258.63942621169315</v>
      </c>
      <c r="Q90" s="24">
        <f>+E90/Notes!C$28</f>
        <v>1.7443999854342602</v>
      </c>
      <c r="R90" s="24">
        <f t="shared" si="2"/>
        <v>22</v>
      </c>
      <c r="S90" s="24">
        <f>+G90/Notes!$C$17</f>
        <v>0.0766520658738126</v>
      </c>
      <c r="T90" s="24">
        <f t="shared" si="3"/>
        <v>0</v>
      </c>
      <c r="U90" s="24">
        <f>+I90/Notes!$C$11</f>
        <v>17.38752445120626</v>
      </c>
      <c r="V90" s="24">
        <f>+J90/Notes!$C$14</f>
        <v>14.52960406828914</v>
      </c>
      <c r="W90" s="24"/>
      <c r="X90" s="24">
        <f>+L90/Notes!C$13</f>
        <v>0.020148131331763103</v>
      </c>
      <c r="Z90" s="24">
        <f>+N90/100*Silver!$D237</f>
        <v>19.579492912476237</v>
      </c>
      <c r="AA90" s="24">
        <f>+O90/100*Silver!$D237</f>
        <v>7.614247243740757</v>
      </c>
      <c r="AB90" s="24">
        <f>+P90/100*Silver!$D237</f>
        <v>64.72110157179645</v>
      </c>
      <c r="AC90" s="24">
        <f>+Q90/100*Silver!$D237</f>
        <v>0.43651306489801817</v>
      </c>
      <c r="AD90" s="24">
        <f>+R90/100*Silver!$D237</f>
        <v>5.505209532185193</v>
      </c>
      <c r="AE90" s="24">
        <f>+S90*Silver!$D237</f>
        <v>1.9181167441372746</v>
      </c>
      <c r="AF90" s="24">
        <f>+T90/100*Silver!$D237</f>
        <v>0</v>
      </c>
      <c r="AG90" s="24">
        <f>+U90/100*Silver!$D237</f>
        <v>4.350998424994718</v>
      </c>
      <c r="AH90" s="24">
        <f>+V90/100*Silver!$D237</f>
        <v>3.635841582528278</v>
      </c>
      <c r="AI90" s="24"/>
      <c r="AJ90" s="24">
        <f>+X90*Silver!$D237</f>
        <v>0.5041803848333699</v>
      </c>
    </row>
    <row r="91" spans="1:36" ht="15" customHeight="1">
      <c r="A91" s="12">
        <v>1872</v>
      </c>
      <c r="B91" s="12">
        <v>37</v>
      </c>
      <c r="C91" s="12">
        <v>13</v>
      </c>
      <c r="D91" s="12">
        <v>105</v>
      </c>
      <c r="E91" s="12">
        <v>60</v>
      </c>
      <c r="F91" s="12">
        <v>23</v>
      </c>
      <c r="G91" s="24">
        <v>10.45</v>
      </c>
      <c r="H91" s="21"/>
      <c r="I91" s="12">
        <v>8</v>
      </c>
      <c r="J91" s="12">
        <v>16</v>
      </c>
      <c r="L91" s="24">
        <v>0.76</v>
      </c>
      <c r="N91" s="24">
        <f>+B91*Notes!$C$12</f>
        <v>80.41730058682896</v>
      </c>
      <c r="O91" s="24">
        <f>+C91*Notes!$C$12</f>
        <v>28.254727233210176</v>
      </c>
      <c r="P91" s="24">
        <f>+D91*Notes!$C$12</f>
        <v>228.21125842208218</v>
      </c>
      <c r="Q91" s="24">
        <f>+E91/Notes!C$28</f>
        <v>1.8689999843938503</v>
      </c>
      <c r="R91" s="24">
        <f t="shared" si="2"/>
        <v>23</v>
      </c>
      <c r="S91" s="24">
        <f>+G91/Notes!$C$17</f>
        <v>0.08763830288636121</v>
      </c>
      <c r="T91" s="24">
        <f t="shared" si="3"/>
        <v>0</v>
      </c>
      <c r="U91" s="24">
        <f>+I91/Notes!$C$11</f>
        <v>17.38752445120626</v>
      </c>
      <c r="V91" s="24">
        <f>+J91/Notes!$C$14</f>
        <v>14.52960406828914</v>
      </c>
      <c r="W91" s="24"/>
      <c r="X91" s="24">
        <f>+L91/Notes!C$13</f>
        <v>0.021567013819915437</v>
      </c>
      <c r="Z91" s="24">
        <f>+N91/100*Silver!$D238</f>
        <v>20.16988228992152</v>
      </c>
      <c r="AA91" s="24">
        <f>+O91/100*Silver!$D238</f>
        <v>7.086715399161616</v>
      </c>
      <c r="AB91" s="24">
        <f>+P91/100*Silver!$D238</f>
        <v>57.23885514707458</v>
      </c>
      <c r="AC91" s="24">
        <f>+Q91/100*Silver!$D238</f>
        <v>0.46877362719214866</v>
      </c>
      <c r="AD91" s="24">
        <f>+R91/100*Silver!$D238</f>
        <v>5.76874987450369</v>
      </c>
      <c r="AE91" s="24">
        <f>+S91*Silver!$D238</f>
        <v>2.1981019512061413</v>
      </c>
      <c r="AF91" s="24">
        <f>+T91/100*Silver!$D238</f>
        <v>0</v>
      </c>
      <c r="AG91" s="24">
        <f>+U91/100*Silver!$D238</f>
        <v>4.3610556302533015</v>
      </c>
      <c r="AH91" s="24">
        <f>+V91/100*Silver!$D238</f>
        <v>3.6442457237187504</v>
      </c>
      <c r="AI91" s="24"/>
      <c r="AJ91" s="24">
        <f>+X91*Silver!$D238</f>
        <v>0.5409335142045935</v>
      </c>
    </row>
    <row r="92" spans="1:36" ht="15" customHeight="1">
      <c r="A92" s="12">
        <v>1873</v>
      </c>
      <c r="B92" s="12">
        <v>38</v>
      </c>
      <c r="C92" s="12">
        <v>12</v>
      </c>
      <c r="D92" s="12">
        <v>93</v>
      </c>
      <c r="E92" s="12">
        <v>52</v>
      </c>
      <c r="F92" s="12">
        <v>24</v>
      </c>
      <c r="G92" s="24">
        <v>10.31</v>
      </c>
      <c r="H92" s="21"/>
      <c r="I92" s="12">
        <v>8</v>
      </c>
      <c r="J92" s="12">
        <v>16</v>
      </c>
      <c r="L92" s="24">
        <v>0.78</v>
      </c>
      <c r="N92" s="24">
        <f>+B92*Notes!$C$12</f>
        <v>82.59074114322974</v>
      </c>
      <c r="O92" s="24">
        <f>+C92*Notes!$C$12</f>
        <v>26.08128667680939</v>
      </c>
      <c r="P92" s="24">
        <f>+D92*Notes!$C$12</f>
        <v>202.12997174527277</v>
      </c>
      <c r="Q92" s="24">
        <f>+E92/Notes!C$28</f>
        <v>1.6197999864746704</v>
      </c>
      <c r="R92" s="24">
        <f t="shared" si="2"/>
        <v>24</v>
      </c>
      <c r="S92" s="24">
        <f>+G92/Notes!$C$17</f>
        <v>0.08646420122089801</v>
      </c>
      <c r="T92" s="24">
        <f t="shared" si="3"/>
        <v>0</v>
      </c>
      <c r="U92" s="24">
        <f>+I92/Notes!$C$11</f>
        <v>17.38752445120626</v>
      </c>
      <c r="V92" s="24">
        <f>+J92/Notes!$C$14</f>
        <v>14.52960406828914</v>
      </c>
      <c r="W92" s="24"/>
      <c r="X92" s="24">
        <f>+L92/Notes!C$13</f>
        <v>0.02213456681517637</v>
      </c>
      <c r="Z92" s="24">
        <f>+N92/100*Silver!$D239</f>
        <v>21.117721442549847</v>
      </c>
      <c r="AA92" s="24">
        <f>+O92/100*Silver!$D239</f>
        <v>6.668754139752583</v>
      </c>
      <c r="AB92" s="24">
        <f>+P92/100*Silver!$D239</f>
        <v>51.68284458308252</v>
      </c>
      <c r="AC92" s="24">
        <f>+Q92/100*Silver!$D239</f>
        <v>0.41416851857155323</v>
      </c>
      <c r="AD92" s="24">
        <f>+R92/100*Silver!$D239</f>
        <v>6.136587559400326</v>
      </c>
      <c r="AE92" s="24">
        <f>+S92*Silver!$D239</f>
        <v>2.2108130897735383</v>
      </c>
      <c r="AF92" s="24">
        <f>+T92/100*Silver!$D239</f>
        <v>0</v>
      </c>
      <c r="AG92" s="24">
        <f>+U92/100*Silver!$D239</f>
        <v>4.4458360931683885</v>
      </c>
      <c r="AH92" s="24">
        <f>+V92/100*Silver!$D239</f>
        <v>3.7150911486864793</v>
      </c>
      <c r="AI92" s="24"/>
      <c r="AJ92" s="24">
        <f>+X92*Silver!$D239</f>
        <v>0.5659612806280275</v>
      </c>
    </row>
    <row r="93" spans="1:36" ht="15" customHeight="1">
      <c r="A93" s="12">
        <v>1874</v>
      </c>
      <c r="B93" s="12">
        <v>42</v>
      </c>
      <c r="C93" s="12">
        <v>12</v>
      </c>
      <c r="D93" s="12">
        <v>93</v>
      </c>
      <c r="E93" s="12">
        <v>59</v>
      </c>
      <c r="F93" s="12">
        <v>22</v>
      </c>
      <c r="G93" s="24">
        <v>8.73</v>
      </c>
      <c r="H93" s="21"/>
      <c r="I93" s="12">
        <v>8</v>
      </c>
      <c r="J93" s="12">
        <v>16</v>
      </c>
      <c r="L93" s="24">
        <v>0.76</v>
      </c>
      <c r="N93" s="24">
        <f>+B93*Notes!$C$12</f>
        <v>91.28450336883287</v>
      </c>
      <c r="O93" s="24">
        <f>+C93*Notes!$C$12</f>
        <v>26.08128667680939</v>
      </c>
      <c r="P93" s="24">
        <f>+D93*Notes!$C$12</f>
        <v>202.12997174527277</v>
      </c>
      <c r="Q93" s="24">
        <f>+E93/Notes!C$28</f>
        <v>1.8378499846539529</v>
      </c>
      <c r="R93" s="24">
        <f t="shared" si="2"/>
        <v>22</v>
      </c>
      <c r="S93" s="24">
        <f>+G93/Notes!$C$17</f>
        <v>0.07321362528209889</v>
      </c>
      <c r="T93" s="24">
        <f t="shared" si="3"/>
        <v>0</v>
      </c>
      <c r="U93" s="24">
        <f>+I93/Notes!$C$11</f>
        <v>17.38752445120626</v>
      </c>
      <c r="V93" s="24">
        <f>+J93/Notes!$C$14</f>
        <v>14.52960406828914</v>
      </c>
      <c r="W93" s="24"/>
      <c r="X93" s="24">
        <f>+L93/Notes!C$13</f>
        <v>0.021567013819915437</v>
      </c>
      <c r="Z93" s="24">
        <f>+N93/100*Silver!$D240</f>
        <v>23.682448017217595</v>
      </c>
      <c r="AA93" s="24">
        <f>+O93/100*Silver!$D240</f>
        <v>6.766413719205026</v>
      </c>
      <c r="AB93" s="24">
        <f>+P93/100*Silver!$D240</f>
        <v>52.43970632383896</v>
      </c>
      <c r="AC93" s="24">
        <f>+Q93/100*Silver!$D240</f>
        <v>0.4768036755280414</v>
      </c>
      <c r="AD93" s="24">
        <f>+R93/100*Silver!$D240</f>
        <v>5.707582745711426</v>
      </c>
      <c r="AE93" s="24">
        <f>+S93*Silver!$D240</f>
        <v>1.899421929141316</v>
      </c>
      <c r="AF93" s="24">
        <f>+T93/100*Silver!$D240</f>
        <v>0</v>
      </c>
      <c r="AG93" s="24">
        <f>+U93/100*Silver!$D240</f>
        <v>4.5109424794700175</v>
      </c>
      <c r="AH93" s="24">
        <f>+V93/100*Silver!$D240</f>
        <v>3.769496249190256</v>
      </c>
      <c r="AI93" s="24"/>
      <c r="AJ93" s="24">
        <f>+X93*Silver!$D240</f>
        <v>0.559525072523042</v>
      </c>
    </row>
    <row r="94" spans="1:36" ht="15" customHeight="1">
      <c r="A94" s="12">
        <v>1875</v>
      </c>
      <c r="B94" s="12">
        <v>39</v>
      </c>
      <c r="C94" s="12">
        <v>12</v>
      </c>
      <c r="D94" s="12">
        <v>91</v>
      </c>
      <c r="E94" s="12">
        <v>61</v>
      </c>
      <c r="F94" s="12">
        <v>23</v>
      </c>
      <c r="G94" s="24">
        <v>7.84</v>
      </c>
      <c r="H94" s="21"/>
      <c r="I94" s="12">
        <v>8</v>
      </c>
      <c r="J94" s="12">
        <v>17</v>
      </c>
      <c r="L94" s="24">
        <v>0.75</v>
      </c>
      <c r="N94" s="24">
        <f>+B94*Notes!$C$12</f>
        <v>84.76418169963053</v>
      </c>
      <c r="O94" s="24">
        <f>+C94*Notes!$C$12</f>
        <v>26.08128667680939</v>
      </c>
      <c r="P94" s="24">
        <f>+D94*Notes!$C$12</f>
        <v>197.78309063247121</v>
      </c>
      <c r="Q94" s="24">
        <f>+E94/Notes!C$28</f>
        <v>1.900149984133748</v>
      </c>
      <c r="R94" s="24">
        <f t="shared" si="2"/>
        <v>23</v>
      </c>
      <c r="S94" s="24">
        <f>+G94/Notes!$C$17</f>
        <v>0.06574969326593989</v>
      </c>
      <c r="T94" s="24">
        <f t="shared" si="3"/>
        <v>0</v>
      </c>
      <c r="U94" s="24">
        <f>+I94/Notes!$C$11</f>
        <v>17.38752445120626</v>
      </c>
      <c r="V94" s="24">
        <f>+J94/Notes!$C$14</f>
        <v>15.437704322557211</v>
      </c>
      <c r="W94" s="24"/>
      <c r="X94" s="24">
        <f>+L94/Notes!C$13</f>
        <v>0.02128323732228497</v>
      </c>
      <c r="Z94" s="24">
        <f>+N94/100*Silver!$D241</f>
        <v>22.668319774952266</v>
      </c>
      <c r="AA94" s="24">
        <f>+O94/100*Silver!$D241</f>
        <v>6.974867623062235</v>
      </c>
      <c r="AB94" s="24">
        <f>+P94/100*Silver!$D241</f>
        <v>52.892746141555286</v>
      </c>
      <c r="AC94" s="24">
        <f>+Q94/100*Silver!$D241</f>
        <v>0.5081534039147343</v>
      </c>
      <c r="AD94" s="24">
        <f>+R94/100*Silver!$D241</f>
        <v>6.150845137294291</v>
      </c>
      <c r="AE94" s="24">
        <f>+S94*Silver!$D241</f>
        <v>1.758331222188685</v>
      </c>
      <c r="AF94" s="24">
        <f>+T94/100*Silver!$D241</f>
        <v>0</v>
      </c>
      <c r="AG94" s="24">
        <f>+U94/100*Silver!$D241</f>
        <v>4.649911748708157</v>
      </c>
      <c r="AH94" s="24">
        <f>+V94/100*Silver!$D241</f>
        <v>4.128475154929916</v>
      </c>
      <c r="AI94" s="24"/>
      <c r="AJ94" s="24">
        <f>+X94*Silver!$D241</f>
        <v>0.569173464302856</v>
      </c>
    </row>
    <row r="95" spans="1:36" ht="15" customHeight="1">
      <c r="A95" s="12">
        <v>1876</v>
      </c>
      <c r="B95" s="12">
        <v>38</v>
      </c>
      <c r="C95" s="12">
        <v>12</v>
      </c>
      <c r="D95" s="12">
        <v>78</v>
      </c>
      <c r="E95" s="12">
        <v>48</v>
      </c>
      <c r="F95" s="12">
        <v>18</v>
      </c>
      <c r="G95" s="24">
        <v>7.64</v>
      </c>
      <c r="H95" s="21"/>
      <c r="I95" s="12">
        <v>7</v>
      </c>
      <c r="J95" s="12">
        <v>16</v>
      </c>
      <c r="L95" s="24">
        <v>0.64</v>
      </c>
      <c r="N95" s="24">
        <f>+B95*Notes!$C$12</f>
        <v>82.59074114322974</v>
      </c>
      <c r="O95" s="24">
        <f>+C95*Notes!$C$12</f>
        <v>26.08128667680939</v>
      </c>
      <c r="P95" s="24">
        <f>+D95*Notes!$C$12</f>
        <v>169.52836339926105</v>
      </c>
      <c r="Q95" s="24">
        <f>+E95/Notes!C$28</f>
        <v>1.4951999875150803</v>
      </c>
      <c r="R95" s="24">
        <f t="shared" si="2"/>
        <v>18</v>
      </c>
      <c r="S95" s="24">
        <f>+G95/Notes!$C$17</f>
        <v>0.06407240517242102</v>
      </c>
      <c r="T95" s="24">
        <f t="shared" si="3"/>
        <v>0</v>
      </c>
      <c r="U95" s="24">
        <f>+I95/Notes!$C$11</f>
        <v>15.214083894805476</v>
      </c>
      <c r="V95" s="24">
        <f>+J95/Notes!$C$14</f>
        <v>14.52960406828914</v>
      </c>
      <c r="W95" s="24"/>
      <c r="X95" s="24">
        <f>+L95/Notes!C$13</f>
        <v>0.01816169584834984</v>
      </c>
      <c r="Z95" s="24">
        <f>+N95/100*Silver!$D242</f>
        <v>23.607067598767443</v>
      </c>
      <c r="AA95" s="24">
        <f>+O95/100*Silver!$D242</f>
        <v>7.45486345224235</v>
      </c>
      <c r="AB95" s="24">
        <f>+P95/100*Silver!$D242</f>
        <v>48.45661243957528</v>
      </c>
      <c r="AC95" s="24">
        <f>+Q95/100*Silver!$D242</f>
        <v>0.42737583765874926</v>
      </c>
      <c r="AD95" s="24">
        <f>+R95/100*Silver!$D242</f>
        <v>5.144974011565058</v>
      </c>
      <c r="AE95" s="24">
        <f>+S95*Silver!$D242</f>
        <v>1.831393663725404</v>
      </c>
      <c r="AF95" s="24">
        <f>+T95/100*Silver!$D242</f>
        <v>0</v>
      </c>
      <c r="AG95" s="24">
        <f>+U95/100*Silver!$D242</f>
        <v>4.348670347141371</v>
      </c>
      <c r="AH95" s="24">
        <f>+V95/100*Silver!$D242</f>
        <v>4.153024184982087</v>
      </c>
      <c r="AI95" s="24"/>
      <c r="AJ95" s="24">
        <f>+X95*Silver!$D242</f>
        <v>0.5191191841428274</v>
      </c>
    </row>
    <row r="96" spans="1:36" ht="15" customHeight="1">
      <c r="A96" s="12">
        <v>1877</v>
      </c>
      <c r="B96" s="12">
        <v>36</v>
      </c>
      <c r="C96" s="12">
        <v>12</v>
      </c>
      <c r="D96" s="12">
        <v>71</v>
      </c>
      <c r="E96" s="12">
        <v>46</v>
      </c>
      <c r="F96" s="12">
        <v>17</v>
      </c>
      <c r="G96" s="24">
        <v>9.12</v>
      </c>
      <c r="H96" s="21"/>
      <c r="I96" s="12">
        <v>7</v>
      </c>
      <c r="J96" s="12">
        <v>17</v>
      </c>
      <c r="L96" s="24">
        <v>0.57</v>
      </c>
      <c r="N96" s="24">
        <f>+B96*Notes!$C$12</f>
        <v>78.24386003042818</v>
      </c>
      <c r="O96" s="24">
        <f>+C96*Notes!$C$12</f>
        <v>26.08128667680939</v>
      </c>
      <c r="P96" s="24">
        <f>+D96*Notes!$C$12</f>
        <v>154.31427950445556</v>
      </c>
      <c r="Q96" s="24">
        <f>+E96/Notes!C$28</f>
        <v>1.4328999880352853</v>
      </c>
      <c r="R96" s="24">
        <f t="shared" si="2"/>
        <v>17</v>
      </c>
      <c r="S96" s="24">
        <f>+G96/Notes!$C$17</f>
        <v>0.07648433706446069</v>
      </c>
      <c r="T96" s="24">
        <f t="shared" si="3"/>
        <v>0</v>
      </c>
      <c r="U96" s="24">
        <f>+I96/Notes!$C$11</f>
        <v>15.214083894805476</v>
      </c>
      <c r="V96" s="24">
        <f>+J96/Notes!$C$14</f>
        <v>15.437704322557211</v>
      </c>
      <c r="W96" s="24"/>
      <c r="X96" s="24">
        <f>+L96/Notes!C$13</f>
        <v>0.016175260364936574</v>
      </c>
      <c r="Z96" s="24">
        <f>+N96/100*Silver!$D243</f>
        <v>21.624088160897823</v>
      </c>
      <c r="AA96" s="24">
        <f>+O96/100*Silver!$D243</f>
        <v>7.20802938696594</v>
      </c>
      <c r="AB96" s="24">
        <f>+P96/100*Silver!$D243</f>
        <v>42.647507206215145</v>
      </c>
      <c r="AC96" s="24">
        <f>+Q96/100*Silver!$D243</f>
        <v>0.39600750339994295</v>
      </c>
      <c r="AD96" s="24">
        <f>+R96/100*Silver!$D243</f>
        <v>4.698253621335958</v>
      </c>
      <c r="AE96" s="24">
        <f>+S96*Silver!$D243</f>
        <v>2.113781256403426</v>
      </c>
      <c r="AF96" s="24">
        <f>+T96/100*Silver!$D243</f>
        <v>0</v>
      </c>
      <c r="AG96" s="24">
        <f>+U96/100*Silver!$D243</f>
        <v>4.204683809063465</v>
      </c>
      <c r="AH96" s="24">
        <f>+V96/100*Silver!$D243</f>
        <v>4.266485308151069</v>
      </c>
      <c r="AI96" s="24"/>
      <c r="AJ96" s="24">
        <f>+X96*Silver!$D243</f>
        <v>0.4470322093271485</v>
      </c>
    </row>
    <row r="97" spans="1:36" ht="15" customHeight="1">
      <c r="A97" s="12">
        <v>1878</v>
      </c>
      <c r="B97" s="12">
        <v>35</v>
      </c>
      <c r="C97" s="12">
        <v>10</v>
      </c>
      <c r="D97" s="12">
        <v>59</v>
      </c>
      <c r="E97" s="12">
        <v>36</v>
      </c>
      <c r="F97" s="12">
        <v>15</v>
      </c>
      <c r="G97" s="24">
        <v>6.89</v>
      </c>
      <c r="H97" s="21"/>
      <c r="I97" s="12">
        <v>6</v>
      </c>
      <c r="J97" s="12">
        <v>15</v>
      </c>
      <c r="L97" s="24">
        <v>0.55</v>
      </c>
      <c r="N97" s="24">
        <f>+B97*Notes!$C$12</f>
        <v>76.07041947402739</v>
      </c>
      <c r="O97" s="24">
        <f>+C97*Notes!$C$12</f>
        <v>21.734405564007826</v>
      </c>
      <c r="P97" s="24">
        <f>+D97*Notes!$C$12</f>
        <v>128.23299282764617</v>
      </c>
      <c r="Q97" s="24">
        <f>+E97/Notes!C$28</f>
        <v>1.1213999906363101</v>
      </c>
      <c r="R97" s="24">
        <f t="shared" si="2"/>
        <v>15</v>
      </c>
      <c r="S97" s="24">
        <f>+G97/Notes!$C$17</f>
        <v>0.05778257482172524</v>
      </c>
      <c r="T97" s="24">
        <f t="shared" si="3"/>
        <v>0</v>
      </c>
      <c r="U97" s="24">
        <f>+I97/Notes!$C$11</f>
        <v>13.040643338404694</v>
      </c>
      <c r="V97" s="24">
        <f>+J97/Notes!$C$14</f>
        <v>13.621503814021068</v>
      </c>
      <c r="W97" s="24"/>
      <c r="X97" s="24">
        <f>+L97/Notes!C$13</f>
        <v>0.015607707369675646</v>
      </c>
      <c r="Z97" s="24">
        <f>+N97/100*Silver!$D244</f>
        <v>21.93839176788762</v>
      </c>
      <c r="AA97" s="24">
        <f>+O97/100*Silver!$D244</f>
        <v>6.268111933682177</v>
      </c>
      <c r="AB97" s="24">
        <f>+P97/100*Silver!$D244</f>
        <v>36.98186040872485</v>
      </c>
      <c r="AC97" s="24">
        <f>+Q97/100*Silver!$D244</f>
        <v>0.3234070811386101</v>
      </c>
      <c r="AD97" s="24">
        <f>+R97/100*Silver!$D244</f>
        <v>4.325937451030754</v>
      </c>
      <c r="AE97" s="24">
        <f>+S97*Silver!$D244</f>
        <v>1.6664253629219195</v>
      </c>
      <c r="AF97" s="24">
        <f>+T97/100*Silver!$D244</f>
        <v>0</v>
      </c>
      <c r="AG97" s="24">
        <f>+U97/100*Silver!$D244</f>
        <v>3.760867160209306</v>
      </c>
      <c r="AH97" s="24">
        <f>+V97/100*Silver!$D244</f>
        <v>3.9283848992288</v>
      </c>
      <c r="AI97" s="24"/>
      <c r="AJ97" s="24">
        <f>+X97*Silver!$D244</f>
        <v>0.4501197722347239</v>
      </c>
    </row>
    <row r="98" spans="1:36" ht="15" customHeight="1">
      <c r="A98" s="12">
        <v>1879</v>
      </c>
      <c r="B98" s="12">
        <v>30</v>
      </c>
      <c r="C98" s="12">
        <v>10</v>
      </c>
      <c r="D98" s="12">
        <v>53</v>
      </c>
      <c r="E98" s="12">
        <v>44</v>
      </c>
      <c r="F98" s="12">
        <v>16</v>
      </c>
      <c r="G98" s="24">
        <v>6.84</v>
      </c>
      <c r="H98" s="21"/>
      <c r="I98" s="12">
        <v>6</v>
      </c>
      <c r="J98" s="12">
        <v>15</v>
      </c>
      <c r="L98" s="24">
        <v>0.54</v>
      </c>
      <c r="N98" s="24">
        <f>+B98*Notes!$C$12</f>
        <v>65.20321669202347</v>
      </c>
      <c r="O98" s="24">
        <f>+C98*Notes!$C$12</f>
        <v>21.734405564007826</v>
      </c>
      <c r="P98" s="24">
        <f>+D98*Notes!$C$12</f>
        <v>115.19234948924148</v>
      </c>
      <c r="Q98" s="24">
        <f>+E98/Notes!C$28</f>
        <v>1.3705999885554903</v>
      </c>
      <c r="R98" s="24">
        <f t="shared" si="2"/>
        <v>16</v>
      </c>
      <c r="S98" s="24">
        <f>+G98/Notes!$C$17</f>
        <v>0.057363252798345525</v>
      </c>
      <c r="T98" s="24">
        <f t="shared" si="3"/>
        <v>0</v>
      </c>
      <c r="U98" s="24">
        <f>+I98/Notes!$C$11</f>
        <v>13.040643338404694</v>
      </c>
      <c r="V98" s="24">
        <f>+J98/Notes!$C$14</f>
        <v>13.621503814021068</v>
      </c>
      <c r="W98" s="24"/>
      <c r="X98" s="24">
        <f>+L98/Notes!C$13</f>
        <v>0.015323930872045179</v>
      </c>
      <c r="Z98" s="24">
        <f>+N98/100*Silver!$D245</f>
        <v>19.304587572015702</v>
      </c>
      <c r="AA98" s="24">
        <f>+O98/100*Silver!$D245</f>
        <v>6.4348625240052355</v>
      </c>
      <c r="AB98" s="24">
        <f>+P98/100*Silver!$D245</f>
        <v>34.10477137722775</v>
      </c>
      <c r="AC98" s="24">
        <f>+Q98/100*Silver!$D245</f>
        <v>0.40579083130587307</v>
      </c>
      <c r="AD98" s="24">
        <f>+R98/100*Silver!$D245</f>
        <v>4.737088395671694</v>
      </c>
      <c r="AE98" s="24">
        <f>+S98*Silver!$D245</f>
        <v>1.6983424948064025</v>
      </c>
      <c r="AF98" s="24">
        <f>+T98/100*Silver!$D245</f>
        <v>0</v>
      </c>
      <c r="AG98" s="24">
        <f>+U98/100*Silver!$D245</f>
        <v>3.860917514403141</v>
      </c>
      <c r="AH98" s="24">
        <f>+V98/100*Silver!$D245</f>
        <v>4.032891728062308</v>
      </c>
      <c r="AI98" s="24"/>
      <c r="AJ98" s="24">
        <f>+X98*Silver!$D245</f>
        <v>0.4536925944377527</v>
      </c>
    </row>
    <row r="99" spans="1:36" ht="15" customHeight="1">
      <c r="A99" s="12">
        <v>1880</v>
      </c>
      <c r="B99" s="12">
        <v>32</v>
      </c>
      <c r="C99" s="12">
        <v>10</v>
      </c>
      <c r="D99" s="12">
        <v>54</v>
      </c>
      <c r="E99" s="12">
        <v>47</v>
      </c>
      <c r="F99" s="12">
        <v>16</v>
      </c>
      <c r="G99" s="24">
        <v>7.11</v>
      </c>
      <c r="H99" s="21"/>
      <c r="I99" s="12">
        <v>7</v>
      </c>
      <c r="J99" s="12">
        <v>15</v>
      </c>
      <c r="L99" s="24">
        <v>0.56</v>
      </c>
      <c r="N99" s="24">
        <f>+B99*Notes!$C$12</f>
        <v>69.55009780482504</v>
      </c>
      <c r="O99" s="24">
        <f>+C99*Notes!$C$12</f>
        <v>21.734405564007826</v>
      </c>
      <c r="P99" s="24">
        <f>+D99*Notes!$C$12</f>
        <v>117.36579004564226</v>
      </c>
      <c r="Q99" s="24">
        <f>+E99/Notes!C$28</f>
        <v>1.4640499877751827</v>
      </c>
      <c r="R99" s="24">
        <f t="shared" si="2"/>
        <v>16</v>
      </c>
      <c r="S99" s="24">
        <f>+G99/Notes!$C$17</f>
        <v>0.05962759172459601</v>
      </c>
      <c r="T99" s="24">
        <f t="shared" si="3"/>
        <v>0</v>
      </c>
      <c r="U99" s="24">
        <f>+I99/Notes!$C$11</f>
        <v>15.214083894805476</v>
      </c>
      <c r="V99" s="24">
        <f>+J99/Notes!$C$14</f>
        <v>13.621503814021068</v>
      </c>
      <c r="W99" s="24"/>
      <c r="X99" s="24">
        <f>+L99/Notes!C$13</f>
        <v>0.015891483867306114</v>
      </c>
      <c r="Z99" s="24">
        <f>+N99/100*Silver!$D246</f>
        <v>20.057958187782965</v>
      </c>
      <c r="AA99" s="24">
        <f>+O99/100*Silver!$D246</f>
        <v>6.268111933682177</v>
      </c>
      <c r="AB99" s="24">
        <f>+P99/100*Silver!$D246</f>
        <v>33.84780444188375</v>
      </c>
      <c r="AC99" s="24">
        <f>+Q99/100*Silver!$D246</f>
        <v>0.4222259114865187</v>
      </c>
      <c r="AD99" s="24">
        <f>+R99/100*Silver!$D246</f>
        <v>4.614333281099471</v>
      </c>
      <c r="AE99" s="24">
        <f>+S99*Silver!$D246</f>
        <v>1.7196348810413424</v>
      </c>
      <c r="AF99" s="24">
        <f>+T99/100*Silver!$D246</f>
        <v>0</v>
      </c>
      <c r="AG99" s="24">
        <f>+U99/100*Silver!$D246</f>
        <v>4.387678353577524</v>
      </c>
      <c r="AH99" s="24">
        <f>+V99/100*Silver!$D246</f>
        <v>3.9283848992288</v>
      </c>
      <c r="AI99" s="24"/>
      <c r="AJ99" s="24">
        <f>+X99*Silver!$D246</f>
        <v>0.45830376809353707</v>
      </c>
    </row>
    <row r="100" spans="1:36" ht="15" customHeight="1">
      <c r="A100" s="12">
        <v>1881</v>
      </c>
      <c r="B100" s="12">
        <v>32</v>
      </c>
      <c r="C100" s="12">
        <v>10</v>
      </c>
      <c r="D100" s="12">
        <v>55</v>
      </c>
      <c r="E100" s="12">
        <v>48</v>
      </c>
      <c r="F100" s="12">
        <v>18</v>
      </c>
      <c r="G100" s="24">
        <v>7.59</v>
      </c>
      <c r="H100" s="21"/>
      <c r="I100" s="12">
        <v>7</v>
      </c>
      <c r="J100" s="12">
        <v>16</v>
      </c>
      <c r="L100" s="24">
        <v>0.53</v>
      </c>
      <c r="N100" s="24">
        <f>+B100*Notes!$C$12</f>
        <v>69.55009780482504</v>
      </c>
      <c r="O100" s="24">
        <f>+C100*Notes!$C$12</f>
        <v>21.734405564007826</v>
      </c>
      <c r="P100" s="24">
        <f>+D100*Notes!$C$12</f>
        <v>119.53923060204305</v>
      </c>
      <c r="Q100" s="24">
        <f>+E100/Notes!C$28</f>
        <v>1.4951999875150803</v>
      </c>
      <c r="R100" s="24">
        <f t="shared" si="2"/>
        <v>18</v>
      </c>
      <c r="S100" s="24">
        <f>+G100/Notes!$C$17</f>
        <v>0.0636530831490413</v>
      </c>
      <c r="T100" s="24">
        <f t="shared" si="3"/>
        <v>0</v>
      </c>
      <c r="U100" s="24">
        <f>+I100/Notes!$C$11</f>
        <v>15.214083894805476</v>
      </c>
      <c r="V100" s="24">
        <f>+J100/Notes!$C$14</f>
        <v>14.52960406828914</v>
      </c>
      <c r="W100" s="24"/>
      <c r="X100" s="24">
        <f>+L100/Notes!C$13</f>
        <v>0.015040154374414713</v>
      </c>
      <c r="Z100" s="24">
        <f>+N100/100*Silver!$D247</f>
        <v>20.410565972017146</v>
      </c>
      <c r="AA100" s="24">
        <f>+O100/100*Silver!$D247</f>
        <v>6.378301866255358</v>
      </c>
      <c r="AB100" s="24">
        <f>+P100/100*Silver!$D247</f>
        <v>35.08066026440447</v>
      </c>
      <c r="AC100" s="24">
        <f>+Q100/100*Silver!$D247</f>
        <v>0.43878986442515944</v>
      </c>
      <c r="AD100" s="24">
        <f>+R100/100*Silver!$D247</f>
        <v>5.282382039595362</v>
      </c>
      <c r="AE100" s="24">
        <f>+S100*Silver!$D247</f>
        <v>1.8679994621742555</v>
      </c>
      <c r="AF100" s="24">
        <f>+T100/100*Silver!$D247</f>
        <v>0</v>
      </c>
      <c r="AG100" s="24">
        <f>+U100/100*Silver!$D247</f>
        <v>4.46481130637875</v>
      </c>
      <c r="AH100" s="24">
        <f>+V100/100*Silver!$D247</f>
        <v>4.26393997626457</v>
      </c>
      <c r="AI100" s="24"/>
      <c r="AJ100" s="24">
        <f>+X100*Silver!$D247</f>
        <v>0.4413768963341661</v>
      </c>
    </row>
    <row r="101" spans="1:36" ht="15" customHeight="1">
      <c r="A101" s="12">
        <v>1882</v>
      </c>
      <c r="B101" s="12">
        <v>32</v>
      </c>
      <c r="C101" s="12">
        <v>10</v>
      </c>
      <c r="D101" s="12">
        <v>54</v>
      </c>
      <c r="E101" s="12">
        <v>52</v>
      </c>
      <c r="F101" s="12">
        <v>22</v>
      </c>
      <c r="G101" s="24">
        <v>7.7</v>
      </c>
      <c r="H101" s="21"/>
      <c r="I101" s="12">
        <v>8</v>
      </c>
      <c r="J101" s="12">
        <v>16</v>
      </c>
      <c r="L101" s="24">
        <v>0.53</v>
      </c>
      <c r="N101" s="24">
        <f>+B101*Notes!$C$12</f>
        <v>69.55009780482504</v>
      </c>
      <c r="O101" s="24">
        <f>+C101*Notes!$C$12</f>
        <v>21.734405564007826</v>
      </c>
      <c r="P101" s="24">
        <f>+D101*Notes!$C$12</f>
        <v>117.36579004564226</v>
      </c>
      <c r="Q101" s="24">
        <f>+E101/Notes!C$28</f>
        <v>1.6197999864746704</v>
      </c>
      <c r="R101" s="24">
        <f t="shared" si="2"/>
        <v>22</v>
      </c>
      <c r="S101" s="24">
        <f>+G101/Notes!$C$17</f>
        <v>0.06457559160047668</v>
      </c>
      <c r="T101" s="24">
        <f t="shared" si="3"/>
        <v>0</v>
      </c>
      <c r="U101" s="24">
        <f>+I101/Notes!$C$11</f>
        <v>17.38752445120626</v>
      </c>
      <c r="V101" s="24">
        <f>+J101/Notes!$C$14</f>
        <v>14.52960406828914</v>
      </c>
      <c r="W101" s="24"/>
      <c r="X101" s="24">
        <f>+L101/Notes!C$13</f>
        <v>0.015040154374414713</v>
      </c>
      <c r="Z101" s="24">
        <f>+N101/100*Silver!$D248</f>
        <v>20.23272591998214</v>
      </c>
      <c r="AA101" s="24">
        <f>+O101/100*Silver!$D248</f>
        <v>6.322726849994419</v>
      </c>
      <c r="AB101" s="24">
        <f>+P101/100*Silver!$D248</f>
        <v>34.142724989969864</v>
      </c>
      <c r="AC101" s="24">
        <f>+Q101/100*Silver!$D248</f>
        <v>0.47121384736944477</v>
      </c>
      <c r="AD101" s="24">
        <f>+R101/100*Silver!$D248</f>
        <v>6.399990572101351</v>
      </c>
      <c r="AE101" s="24">
        <f>+S101*Silver!$D248</f>
        <v>1.8785598974132633</v>
      </c>
      <c r="AF101" s="24">
        <f>+T101/100*Silver!$D248</f>
        <v>0</v>
      </c>
      <c r="AG101" s="24">
        <f>+U101/100*Silver!$D248</f>
        <v>5.058181479995535</v>
      </c>
      <c r="AH101" s="24">
        <f>+V101/100*Silver!$D248</f>
        <v>4.226787684246179</v>
      </c>
      <c r="AI101" s="24"/>
      <c r="AJ101" s="24">
        <f>+X101*Silver!$D248</f>
        <v>0.4375311190872866</v>
      </c>
    </row>
    <row r="102" spans="1:36" ht="15" customHeight="1">
      <c r="A102" s="12">
        <v>1883</v>
      </c>
      <c r="B102" s="12">
        <v>31</v>
      </c>
      <c r="C102" s="12">
        <v>10</v>
      </c>
      <c r="D102" s="12">
        <v>54</v>
      </c>
      <c r="E102" s="12">
        <v>51</v>
      </c>
      <c r="F102" s="12">
        <v>22</v>
      </c>
      <c r="G102" s="24">
        <v>7.06</v>
      </c>
      <c r="H102" s="21"/>
      <c r="I102" s="12">
        <v>8</v>
      </c>
      <c r="J102" s="12">
        <v>16</v>
      </c>
      <c r="L102" s="24">
        <v>0.53</v>
      </c>
      <c r="N102" s="24">
        <f>+B102*Notes!$C$12</f>
        <v>67.37665724842427</v>
      </c>
      <c r="O102" s="24">
        <f>+C102*Notes!$C$12</f>
        <v>21.734405564007826</v>
      </c>
      <c r="P102" s="24">
        <f>+D102*Notes!$C$12</f>
        <v>117.36579004564226</v>
      </c>
      <c r="Q102" s="24">
        <f>+E102/Notes!C$28</f>
        <v>1.5886499867347728</v>
      </c>
      <c r="R102" s="24">
        <f t="shared" si="2"/>
        <v>22</v>
      </c>
      <c r="S102" s="24">
        <f>+G102/Notes!$C$17</f>
        <v>0.05920826970121628</v>
      </c>
      <c r="T102" s="24">
        <f t="shared" si="3"/>
        <v>0</v>
      </c>
      <c r="U102" s="24">
        <f>+I102/Notes!$C$11</f>
        <v>17.38752445120626</v>
      </c>
      <c r="V102" s="24">
        <f>+J102/Notes!$C$14</f>
        <v>14.52960406828914</v>
      </c>
      <c r="W102" s="24"/>
      <c r="X102" s="24">
        <f>+L102/Notes!C$13</f>
        <v>0.015040154374414713</v>
      </c>
      <c r="Z102" s="24">
        <f>+N102/100*Silver!$D249</f>
        <v>20.12654936448327</v>
      </c>
      <c r="AA102" s="24">
        <f>+O102/100*Silver!$D249</f>
        <v>6.49243527886557</v>
      </c>
      <c r="AB102" s="24">
        <f>+P102/100*Silver!$D249</f>
        <v>35.05915050587408</v>
      </c>
      <c r="AC102" s="24">
        <f>+Q102/100*Silver!$D249</f>
        <v>0.47455667417591973</v>
      </c>
      <c r="AD102" s="24">
        <f>+R102/100*Silver!$D249</f>
        <v>6.571772837973308</v>
      </c>
      <c r="AE102" s="24">
        <f>+S102*Silver!$D249</f>
        <v>1.7686513572993232</v>
      </c>
      <c r="AF102" s="24">
        <f>+T102/100*Silver!$D249</f>
        <v>0</v>
      </c>
      <c r="AG102" s="24">
        <f>+U102/100*Silver!$D249</f>
        <v>5.193948223092456</v>
      </c>
      <c r="AH102" s="24">
        <f>+V102/100*Silver!$D249</f>
        <v>4.340238971022229</v>
      </c>
      <c r="AI102" s="24"/>
      <c r="AJ102" s="24">
        <f>+X102*Silver!$D249</f>
        <v>0.44927489998501835</v>
      </c>
    </row>
    <row r="103" spans="1:24" ht="15" customHeight="1">
      <c r="A103" s="12">
        <v>1884</v>
      </c>
      <c r="B103" s="12">
        <v>31</v>
      </c>
      <c r="C103" s="12">
        <v>8</v>
      </c>
      <c r="D103" s="12">
        <v>53</v>
      </c>
      <c r="E103" s="12">
        <v>48</v>
      </c>
      <c r="F103" s="12">
        <v>20</v>
      </c>
      <c r="G103" s="24">
        <v>6.52</v>
      </c>
      <c r="H103" s="21"/>
      <c r="I103" s="12">
        <v>7</v>
      </c>
      <c r="J103" s="12">
        <v>16</v>
      </c>
      <c r="L103" s="24">
        <v>0.49</v>
      </c>
      <c r="N103" s="24">
        <f>+B103*Notes!$C$12</f>
        <v>67.37665724842427</v>
      </c>
      <c r="O103" s="24">
        <f>+C103*Notes!$C$12</f>
        <v>17.38752445120626</v>
      </c>
      <c r="P103" s="24">
        <f>+D103*Notes!$C$12</f>
        <v>115.19234948924148</v>
      </c>
      <c r="Q103" s="24">
        <f>+E103/Notes!C$28</f>
        <v>1.4951999875150803</v>
      </c>
      <c r="R103" s="24">
        <f t="shared" si="2"/>
        <v>20</v>
      </c>
      <c r="S103" s="24">
        <f>+G103/Notes!$C$17</f>
        <v>0.05467959184871532</v>
      </c>
      <c r="T103" s="24">
        <f t="shared" si="3"/>
        <v>0</v>
      </c>
      <c r="U103" s="24">
        <f>+I103/Notes!$C$11</f>
        <v>15.214083894805476</v>
      </c>
      <c r="V103" s="24">
        <f>+J103/Notes!$C$14</f>
        <v>14.52960406828914</v>
      </c>
      <c r="W103" s="24"/>
      <c r="X103" s="24">
        <f>+L103/Notes!C$13</f>
        <v>0.013905048383892846</v>
      </c>
    </row>
    <row r="104" spans="1:33" ht="15" customHeight="1">
      <c r="A104" s="12">
        <v>1885</v>
      </c>
      <c r="B104" s="12">
        <v>29</v>
      </c>
      <c r="C104" s="12">
        <v>8</v>
      </c>
      <c r="D104" s="12">
        <v>52</v>
      </c>
      <c r="E104" s="12">
        <v>49</v>
      </c>
      <c r="F104" s="12">
        <v>19</v>
      </c>
      <c r="G104" s="24">
        <v>5.97</v>
      </c>
      <c r="H104" s="21"/>
      <c r="I104" s="12">
        <v>6</v>
      </c>
      <c r="J104" s="12">
        <v>14</v>
      </c>
      <c r="L104" s="24">
        <v>0.47</v>
      </c>
      <c r="N104" s="24">
        <f>+B104*Notes!$C$12</f>
        <v>63.0297761356227</v>
      </c>
      <c r="O104" s="24">
        <f>+C104*Notes!$C$12</f>
        <v>17.38752445120626</v>
      </c>
      <c r="P104" s="24">
        <f>+D104*Notes!$C$12</f>
        <v>113.0189089328407</v>
      </c>
      <c r="Q104" s="24">
        <f>+E104/Notes!C$28</f>
        <v>1.5263499872549777</v>
      </c>
      <c r="R104" s="24">
        <f t="shared" si="2"/>
        <v>19</v>
      </c>
      <c r="S104" s="24">
        <f>+G104/Notes!$C$17</f>
        <v>0.05006704959153842</v>
      </c>
      <c r="T104" s="24">
        <f t="shared" si="3"/>
        <v>0</v>
      </c>
      <c r="U104" s="24">
        <f>+I104/Notes!$C$11</f>
        <v>13.040643338404694</v>
      </c>
      <c r="V104" s="24">
        <f>+J104/Notes!$C$14</f>
        <v>12.713403559752997</v>
      </c>
      <c r="W104" s="24"/>
      <c r="X104" s="24">
        <f>+L104/Notes!C$13</f>
        <v>0.013337495388631914</v>
      </c>
      <c r="AG104" s="12" t="s">
        <v>12</v>
      </c>
    </row>
    <row r="105" spans="1:24" ht="15" customHeight="1">
      <c r="A105" s="12">
        <v>1886</v>
      </c>
      <c r="B105" s="12">
        <v>29</v>
      </c>
      <c r="C105" s="12">
        <v>7</v>
      </c>
      <c r="D105" s="12">
        <v>51</v>
      </c>
      <c r="E105" s="12">
        <v>44</v>
      </c>
      <c r="F105" s="12">
        <v>17</v>
      </c>
      <c r="G105" s="24">
        <v>5.64</v>
      </c>
      <c r="H105" s="21"/>
      <c r="I105" s="12">
        <v>6</v>
      </c>
      <c r="J105" s="12">
        <v>13</v>
      </c>
      <c r="L105" s="24">
        <v>0.5</v>
      </c>
      <c r="N105" s="24">
        <f>+B105*Notes!$C$12</f>
        <v>63.0297761356227</v>
      </c>
      <c r="O105" s="24">
        <f>+C105*Notes!$C$12</f>
        <v>15.214083894805478</v>
      </c>
      <c r="P105" s="24">
        <f>+D105*Notes!$C$12</f>
        <v>110.84546837643991</v>
      </c>
      <c r="Q105" s="24">
        <f>+E105/Notes!C$28</f>
        <v>1.3705999885554903</v>
      </c>
      <c r="R105" s="24">
        <f t="shared" si="2"/>
        <v>17</v>
      </c>
      <c r="S105" s="24">
        <f>+G105/Notes!$C$17</f>
        <v>0.04729952423723227</v>
      </c>
      <c r="T105" s="24">
        <f t="shared" si="3"/>
        <v>0</v>
      </c>
      <c r="U105" s="24">
        <f>+I105/Notes!$C$11</f>
        <v>13.040643338404694</v>
      </c>
      <c r="V105" s="24">
        <f>+J105/Notes!$C$14</f>
        <v>11.805303305484927</v>
      </c>
      <c r="W105" s="24"/>
      <c r="X105" s="24">
        <f>+L105/Notes!C$13</f>
        <v>0.014188824881523314</v>
      </c>
    </row>
    <row r="106" spans="1:24" ht="15" customHeight="1">
      <c r="A106" s="12">
        <v>1887</v>
      </c>
      <c r="B106" s="12">
        <v>32</v>
      </c>
      <c r="C106" s="12">
        <v>7</v>
      </c>
      <c r="D106" s="12">
        <v>49</v>
      </c>
      <c r="E106" s="12">
        <v>44</v>
      </c>
      <c r="F106" s="12">
        <v>18</v>
      </c>
      <c r="G106" s="24">
        <v>5.3</v>
      </c>
      <c r="H106" s="21"/>
      <c r="I106" s="12">
        <v>7</v>
      </c>
      <c r="J106" s="12">
        <v>13</v>
      </c>
      <c r="L106" s="24">
        <v>0.51</v>
      </c>
      <c r="N106" s="24">
        <f>+B106*Notes!$C$12</f>
        <v>69.55009780482504</v>
      </c>
      <c r="O106" s="24">
        <f>+C106*Notes!$C$12</f>
        <v>15.214083894805478</v>
      </c>
      <c r="P106" s="24">
        <f>+D106*Notes!$C$12</f>
        <v>106.49858726363834</v>
      </c>
      <c r="Q106" s="24">
        <f>+E106/Notes!C$28</f>
        <v>1.3705999885554903</v>
      </c>
      <c r="R106" s="24">
        <f t="shared" si="2"/>
        <v>18</v>
      </c>
      <c r="S106" s="24">
        <f>+G106/Notes!$C$17</f>
        <v>0.04444813447825018</v>
      </c>
      <c r="T106" s="24">
        <f t="shared" si="3"/>
        <v>0</v>
      </c>
      <c r="U106" s="24">
        <f>+I106/Notes!$C$11</f>
        <v>15.214083894805476</v>
      </c>
      <c r="V106" s="24">
        <f>+J106/Notes!$C$14</f>
        <v>11.805303305484927</v>
      </c>
      <c r="W106" s="24"/>
      <c r="X106" s="24">
        <f>+L106/Notes!C$13</f>
        <v>0.01447260137915378</v>
      </c>
    </row>
    <row r="107" spans="1:24" ht="15" customHeight="1">
      <c r="A107" s="12">
        <v>1888</v>
      </c>
      <c r="B107" s="12">
        <v>33</v>
      </c>
      <c r="C107" s="12">
        <v>8</v>
      </c>
      <c r="D107" s="12">
        <v>51</v>
      </c>
      <c r="E107" s="12">
        <v>48</v>
      </c>
      <c r="F107" s="12">
        <v>19</v>
      </c>
      <c r="G107" s="24">
        <v>5.87</v>
      </c>
      <c r="H107" s="21"/>
      <c r="I107" s="12">
        <v>7</v>
      </c>
      <c r="J107" s="12">
        <v>13</v>
      </c>
      <c r="L107" s="24">
        <v>0.48</v>
      </c>
      <c r="N107" s="24">
        <f>+B107*Notes!$C$12</f>
        <v>71.72353836122582</v>
      </c>
      <c r="O107" s="24">
        <f>+C107*Notes!$C$12</f>
        <v>17.38752445120626</v>
      </c>
      <c r="P107" s="24">
        <f>+D107*Notes!$C$12</f>
        <v>110.84546837643991</v>
      </c>
      <c r="Q107" s="24">
        <f>+E107/Notes!C$28</f>
        <v>1.4951999875150803</v>
      </c>
      <c r="R107" s="24">
        <f t="shared" si="2"/>
        <v>19</v>
      </c>
      <c r="S107" s="24">
        <f>+G107/Notes!$C$17</f>
        <v>0.04922840554477898</v>
      </c>
      <c r="T107" s="24">
        <f t="shared" si="3"/>
        <v>0</v>
      </c>
      <c r="U107" s="24">
        <f>+I107/Notes!$C$11</f>
        <v>15.214083894805476</v>
      </c>
      <c r="V107" s="24">
        <f>+J107/Notes!$C$14</f>
        <v>11.805303305484927</v>
      </c>
      <c r="W107" s="24"/>
      <c r="X107" s="24">
        <f>+L107/Notes!C$13</f>
        <v>0.01362127188626238</v>
      </c>
    </row>
    <row r="108" spans="1:24" ht="15" customHeight="1">
      <c r="A108" s="12">
        <v>1889</v>
      </c>
      <c r="B108" s="12">
        <v>34</v>
      </c>
      <c r="C108" s="12">
        <v>9</v>
      </c>
      <c r="D108" s="12">
        <v>51</v>
      </c>
      <c r="E108" s="12">
        <v>47</v>
      </c>
      <c r="F108" s="12">
        <v>19</v>
      </c>
      <c r="G108" s="24">
        <v>5.94</v>
      </c>
      <c r="H108" s="21"/>
      <c r="I108" s="12">
        <v>7</v>
      </c>
      <c r="J108" s="12">
        <v>13</v>
      </c>
      <c r="L108" s="24">
        <v>0.49</v>
      </c>
      <c r="N108" s="24">
        <f>+B108*Notes!$C$12</f>
        <v>73.89697891762661</v>
      </c>
      <c r="O108" s="24">
        <f>+C108*Notes!$C$12</f>
        <v>19.560965007607045</v>
      </c>
      <c r="P108" s="24">
        <f>+D108*Notes!$C$12</f>
        <v>110.84546837643991</v>
      </c>
      <c r="Q108" s="24">
        <f>+E108/Notes!C$28</f>
        <v>1.4640499877751827</v>
      </c>
      <c r="R108" s="24">
        <f t="shared" si="2"/>
        <v>19</v>
      </c>
      <c r="S108" s="24">
        <f>+G108/Notes!$C$17</f>
        <v>0.04981545637751059</v>
      </c>
      <c r="T108" s="24">
        <f t="shared" si="3"/>
        <v>0</v>
      </c>
      <c r="U108" s="24">
        <f>+I108/Notes!$C$11</f>
        <v>15.214083894805476</v>
      </c>
      <c r="V108" s="24">
        <f>+J108/Notes!$C$14</f>
        <v>11.805303305484927</v>
      </c>
      <c r="W108" s="24"/>
      <c r="X108" s="24">
        <f>+L108/Notes!C$13</f>
        <v>0.013905048383892846</v>
      </c>
    </row>
    <row r="109" spans="1:24" ht="15" customHeight="1">
      <c r="A109" s="12">
        <v>1890</v>
      </c>
      <c r="B109" s="12">
        <v>34</v>
      </c>
      <c r="C109" s="12">
        <v>8</v>
      </c>
      <c r="D109" s="12">
        <v>49</v>
      </c>
      <c r="E109" s="12">
        <v>53</v>
      </c>
      <c r="F109" s="12">
        <v>19</v>
      </c>
      <c r="G109" s="24">
        <v>5.92</v>
      </c>
      <c r="I109" s="12">
        <v>7</v>
      </c>
      <c r="J109" s="12">
        <v>13</v>
      </c>
      <c r="L109" s="24">
        <v>0.52</v>
      </c>
      <c r="N109" s="24">
        <f>+B109*Notes!$C$12</f>
        <v>73.89697891762661</v>
      </c>
      <c r="O109" s="24">
        <f>+C109*Notes!$C$12</f>
        <v>17.38752445120626</v>
      </c>
      <c r="P109" s="24">
        <f>+D109*Notes!$C$12</f>
        <v>106.49858726363834</v>
      </c>
      <c r="Q109" s="24">
        <f>+E109/Notes!C$28</f>
        <v>1.6509499862145678</v>
      </c>
      <c r="R109" s="24">
        <f t="shared" si="2"/>
        <v>19</v>
      </c>
      <c r="S109" s="24">
        <f>+G109/Notes!$C$17</f>
        <v>0.049647727568158696</v>
      </c>
      <c r="T109" s="24">
        <f t="shared" si="3"/>
        <v>0</v>
      </c>
      <c r="U109" s="24">
        <f>+I109/Notes!$C$11</f>
        <v>15.214083894805476</v>
      </c>
      <c r="V109" s="24">
        <f>+J109/Notes!$C$14</f>
        <v>11.805303305484927</v>
      </c>
      <c r="W109" s="24"/>
      <c r="X109" s="24">
        <f>+L109/Notes!C$13</f>
        <v>0.014756377876784247</v>
      </c>
    </row>
    <row r="110" spans="1:24" ht="15" customHeight="1">
      <c r="A110" s="12">
        <v>1891</v>
      </c>
      <c r="B110" s="12">
        <v>35</v>
      </c>
      <c r="C110" s="12">
        <v>6</v>
      </c>
      <c r="D110" s="12">
        <v>48</v>
      </c>
      <c r="E110" s="12">
        <v>61</v>
      </c>
      <c r="F110" s="12">
        <v>20</v>
      </c>
      <c r="G110" s="24">
        <v>6.31</v>
      </c>
      <c r="I110" s="12">
        <v>8</v>
      </c>
      <c r="J110" s="12">
        <v>12</v>
      </c>
      <c r="L110" s="24">
        <v>0.56</v>
      </c>
      <c r="N110" s="24">
        <f>+B110*Notes!$C$12</f>
        <v>76.07041947402739</v>
      </c>
      <c r="O110" s="24">
        <f>+C110*Notes!$C$12</f>
        <v>13.040643338404696</v>
      </c>
      <c r="P110" s="24">
        <f>+D110*Notes!$C$12</f>
        <v>104.32514670723756</v>
      </c>
      <c r="Q110" s="24">
        <f>+E110/Notes!C$28</f>
        <v>1.900149984133748</v>
      </c>
      <c r="R110" s="24">
        <f t="shared" si="2"/>
        <v>20</v>
      </c>
      <c r="S110" s="24">
        <f>+G110/Notes!$C$17</f>
        <v>0.0529184393505205</v>
      </c>
      <c r="T110" s="24">
        <f t="shared" si="3"/>
        <v>0</v>
      </c>
      <c r="U110" s="24">
        <f>+I110/Notes!$C$11</f>
        <v>17.38752445120626</v>
      </c>
      <c r="V110" s="24">
        <f>+J110/Notes!$C$14</f>
        <v>10.897203051216854</v>
      </c>
      <c r="W110" s="24"/>
      <c r="X110" s="24">
        <f>+L110/Notes!C$13</f>
        <v>0.015891483867306114</v>
      </c>
    </row>
    <row r="111" spans="1:24" ht="15" customHeight="1">
      <c r="A111" s="12">
        <v>1892</v>
      </c>
      <c r="B111" s="12">
        <v>35</v>
      </c>
      <c r="C111" s="12">
        <v>5</v>
      </c>
      <c r="D111" s="12">
        <v>47</v>
      </c>
      <c r="E111" s="12">
        <v>52</v>
      </c>
      <c r="F111" s="12">
        <v>20</v>
      </c>
      <c r="G111" s="24">
        <v>5.6</v>
      </c>
      <c r="I111" s="12">
        <v>8</v>
      </c>
      <c r="J111" s="12">
        <v>11</v>
      </c>
      <c r="L111" s="24">
        <v>0.5</v>
      </c>
      <c r="N111" s="24">
        <f>+B111*Notes!$C$12</f>
        <v>76.07041947402739</v>
      </c>
      <c r="O111" s="24">
        <f>+C111*Notes!$C$12</f>
        <v>10.867202782003913</v>
      </c>
      <c r="P111" s="24">
        <f>+D111*Notes!$C$12</f>
        <v>102.15170615083679</v>
      </c>
      <c r="Q111" s="24">
        <f>+E111/Notes!C$28</f>
        <v>1.6197999864746704</v>
      </c>
      <c r="R111" s="24">
        <f t="shared" si="2"/>
        <v>20</v>
      </c>
      <c r="S111" s="24">
        <f>+G111/Notes!$C$17</f>
        <v>0.0469640666185285</v>
      </c>
      <c r="T111" s="24">
        <f t="shared" si="3"/>
        <v>0</v>
      </c>
      <c r="U111" s="24">
        <f>+I111/Notes!$C$11</f>
        <v>17.38752445120626</v>
      </c>
      <c r="V111" s="24">
        <f>+J111/Notes!$C$14</f>
        <v>9.989102796948783</v>
      </c>
      <c r="W111" s="24"/>
      <c r="X111" s="24">
        <f>+L111/Notes!C$13</f>
        <v>0.014188824881523314</v>
      </c>
    </row>
    <row r="112" spans="1:24" ht="15" customHeight="1">
      <c r="A112" s="12">
        <v>1893</v>
      </c>
      <c r="B112" s="12">
        <v>35</v>
      </c>
      <c r="C112" s="12">
        <v>6</v>
      </c>
      <c r="D112" s="12">
        <v>46</v>
      </c>
      <c r="E112" s="12">
        <v>49</v>
      </c>
      <c r="F112" s="12">
        <v>20</v>
      </c>
      <c r="G112" s="24">
        <v>4.74</v>
      </c>
      <c r="H112" s="12">
        <v>8</v>
      </c>
      <c r="I112" s="12">
        <v>8</v>
      </c>
      <c r="J112" s="12">
        <v>12</v>
      </c>
      <c r="L112" s="24">
        <v>0.51</v>
      </c>
      <c r="N112" s="24">
        <f>+B112*Notes!$C$12</f>
        <v>76.07041947402739</v>
      </c>
      <c r="O112" s="24">
        <f>+C112*Notes!$C$12</f>
        <v>13.040643338404696</v>
      </c>
      <c r="P112" s="24">
        <f>+D112*Notes!$C$12</f>
        <v>99.978265594436</v>
      </c>
      <c r="Q112" s="24">
        <f>+E112/Notes!C$28</f>
        <v>1.5263499872549777</v>
      </c>
      <c r="R112" s="24">
        <f t="shared" si="2"/>
        <v>20</v>
      </c>
      <c r="S112" s="24">
        <f>+G112/Notes!$C$17</f>
        <v>0.03975172781639734</v>
      </c>
      <c r="T112" s="24">
        <f t="shared" si="3"/>
        <v>8</v>
      </c>
      <c r="U112" s="24">
        <f>+I112/Notes!$C$11</f>
        <v>17.38752445120626</v>
      </c>
      <c r="V112" s="24">
        <f>+J112/Notes!$C$14</f>
        <v>10.897203051216854</v>
      </c>
      <c r="W112" s="24"/>
      <c r="X112" s="24">
        <f>+L112/Notes!C$13</f>
        <v>0.01447260137915378</v>
      </c>
    </row>
    <row r="113" spans="1:24" ht="15" customHeight="1">
      <c r="A113" s="12">
        <v>1894</v>
      </c>
      <c r="B113" s="12">
        <v>35</v>
      </c>
      <c r="C113" s="12">
        <v>5</v>
      </c>
      <c r="D113" s="12">
        <v>42</v>
      </c>
      <c r="E113" s="12">
        <v>49</v>
      </c>
      <c r="F113" s="12">
        <v>19</v>
      </c>
      <c r="G113" s="24">
        <v>4.12</v>
      </c>
      <c r="H113" s="12">
        <v>8</v>
      </c>
      <c r="I113" s="12">
        <v>8</v>
      </c>
      <c r="J113" s="12">
        <v>12</v>
      </c>
      <c r="L113" s="24">
        <v>0.49</v>
      </c>
      <c r="N113" s="24">
        <f>+B113*Notes!$C$12</f>
        <v>76.07041947402739</v>
      </c>
      <c r="O113" s="24">
        <f>+C113*Notes!$C$12</f>
        <v>10.867202782003913</v>
      </c>
      <c r="P113" s="24">
        <f>+D113*Notes!$C$12</f>
        <v>91.28450336883287</v>
      </c>
      <c r="Q113" s="24">
        <f>+E113/Notes!C$28</f>
        <v>1.5263499872549777</v>
      </c>
      <c r="R113" s="24">
        <f t="shared" si="2"/>
        <v>19</v>
      </c>
      <c r="S113" s="24">
        <f>+G113/Notes!$C$17</f>
        <v>0.034552134726488826</v>
      </c>
      <c r="T113" s="24">
        <f t="shared" si="3"/>
        <v>8</v>
      </c>
      <c r="U113" s="24">
        <f>+I113/Notes!$C$11</f>
        <v>17.38752445120626</v>
      </c>
      <c r="V113" s="24">
        <f>+J113/Notes!$C$14</f>
        <v>10.897203051216854</v>
      </c>
      <c r="W113" s="24"/>
      <c r="X113" s="24">
        <f>+L113/Notes!C$13</f>
        <v>0.013905048383892846</v>
      </c>
    </row>
    <row r="114" spans="1:24" ht="15" customHeight="1">
      <c r="A114" s="12">
        <v>1895</v>
      </c>
      <c r="B114" s="12">
        <v>35</v>
      </c>
      <c r="C114" s="12">
        <v>5</v>
      </c>
      <c r="D114" s="12">
        <v>42</v>
      </c>
      <c r="E114" s="12">
        <v>43</v>
      </c>
      <c r="F114" s="12">
        <v>18</v>
      </c>
      <c r="G114" s="24">
        <v>4.27</v>
      </c>
      <c r="H114" s="12">
        <v>7</v>
      </c>
      <c r="I114" s="12">
        <v>8</v>
      </c>
      <c r="J114" s="12">
        <v>12</v>
      </c>
      <c r="L114" s="24">
        <v>0.48</v>
      </c>
      <c r="N114" s="24">
        <f>+B114*Notes!$C$12</f>
        <v>76.07041947402739</v>
      </c>
      <c r="O114" s="24">
        <f>+C114*Notes!$C$12</f>
        <v>10.867202782003913</v>
      </c>
      <c r="P114" s="24">
        <f>+D114*Notes!$C$12</f>
        <v>91.28450336883287</v>
      </c>
      <c r="Q114" s="24">
        <f>+E114/Notes!C$28</f>
        <v>1.3394499888155926</v>
      </c>
      <c r="R114" s="24">
        <f t="shared" si="2"/>
        <v>18</v>
      </c>
      <c r="S114" s="24">
        <f>+G114/Notes!$C$17</f>
        <v>0.035810100796627976</v>
      </c>
      <c r="T114" s="24">
        <f t="shared" si="3"/>
        <v>7</v>
      </c>
      <c r="U114" s="24">
        <f>+I114/Notes!$C$11</f>
        <v>17.38752445120626</v>
      </c>
      <c r="V114" s="24">
        <f>+J114/Notes!$C$14</f>
        <v>10.897203051216854</v>
      </c>
      <c r="W114" s="24"/>
      <c r="X114" s="24">
        <f>+L114/Notes!C$13</f>
        <v>0.01362127188626238</v>
      </c>
    </row>
    <row r="115" spans="1:24" ht="15" customHeight="1">
      <c r="A115" s="12">
        <v>1896</v>
      </c>
      <c r="B115" s="12">
        <v>35</v>
      </c>
      <c r="C115" s="12">
        <v>6</v>
      </c>
      <c r="D115" s="12">
        <v>41</v>
      </c>
      <c r="E115" s="12">
        <v>32</v>
      </c>
      <c r="F115" s="12">
        <v>16</v>
      </c>
      <c r="G115" s="24">
        <v>4.76</v>
      </c>
      <c r="H115" s="12">
        <v>7</v>
      </c>
      <c r="I115" s="12">
        <v>8</v>
      </c>
      <c r="J115" s="12">
        <v>11</v>
      </c>
      <c r="L115" s="24">
        <v>0.47</v>
      </c>
      <c r="N115" s="24">
        <f>+B115*Notes!$C$12</f>
        <v>76.07041947402739</v>
      </c>
      <c r="O115" s="24">
        <f>+C115*Notes!$C$12</f>
        <v>13.040643338404696</v>
      </c>
      <c r="P115" s="24">
        <f>+D115*Notes!$C$12</f>
        <v>89.11106281243208</v>
      </c>
      <c r="Q115" s="24">
        <f>+E115/Notes!C$28</f>
        <v>0.9967999916767202</v>
      </c>
      <c r="R115" s="24">
        <f t="shared" si="2"/>
        <v>16</v>
      </c>
      <c r="S115" s="24">
        <f>+G115/Notes!$C$17</f>
        <v>0.03991945662574922</v>
      </c>
      <c r="T115" s="24">
        <f t="shared" si="3"/>
        <v>7</v>
      </c>
      <c r="U115" s="24">
        <f>+I115/Notes!$C$11</f>
        <v>17.38752445120626</v>
      </c>
      <c r="V115" s="24">
        <f>+J115/Notes!$C$14</f>
        <v>9.989102796948783</v>
      </c>
      <c r="W115" s="24"/>
      <c r="X115" s="24">
        <f>+L115/Notes!C$13</f>
        <v>0.013337495388631914</v>
      </c>
    </row>
    <row r="116" spans="1:24" ht="15" customHeight="1">
      <c r="A116" s="12">
        <v>1897</v>
      </c>
      <c r="B116" s="12">
        <v>34</v>
      </c>
      <c r="C116" s="12">
        <v>6</v>
      </c>
      <c r="D116" s="12">
        <v>40</v>
      </c>
      <c r="E116" s="12">
        <v>33</v>
      </c>
      <c r="F116" s="12">
        <v>16</v>
      </c>
      <c r="G116" s="24">
        <v>5.77</v>
      </c>
      <c r="H116" s="12">
        <v>9</v>
      </c>
      <c r="I116" s="12">
        <v>7</v>
      </c>
      <c r="J116" s="12">
        <v>10</v>
      </c>
      <c r="L116" s="24">
        <v>0.48</v>
      </c>
      <c r="N116" s="24">
        <f>+B116*Notes!$C$12</f>
        <v>73.89697891762661</v>
      </c>
      <c r="O116" s="24">
        <f>+C116*Notes!$C$12</f>
        <v>13.040643338404696</v>
      </c>
      <c r="P116" s="24">
        <f>+D116*Notes!$C$12</f>
        <v>86.9376222560313</v>
      </c>
      <c r="Q116" s="24">
        <f>+E116/Notes!C$28</f>
        <v>1.0279499914166177</v>
      </c>
      <c r="R116" s="24">
        <f t="shared" si="2"/>
        <v>16</v>
      </c>
      <c r="S116" s="24">
        <f>+G116/Notes!$C$17</f>
        <v>0.04838976149801954</v>
      </c>
      <c r="T116" s="24">
        <f t="shared" si="3"/>
        <v>9</v>
      </c>
      <c r="U116" s="24">
        <f>+I116/Notes!$C$11</f>
        <v>15.214083894805476</v>
      </c>
      <c r="V116" s="24">
        <f>+J116/Notes!$C$14</f>
        <v>9.081002542680713</v>
      </c>
      <c r="W116" s="24"/>
      <c r="X116" s="24">
        <f>+L116/Notes!C$13</f>
        <v>0.01362127188626238</v>
      </c>
    </row>
    <row r="117" spans="1:24" ht="15" customHeight="1">
      <c r="A117" s="12">
        <v>1898</v>
      </c>
      <c r="B117" s="12">
        <v>33</v>
      </c>
      <c r="C117" s="12">
        <v>6</v>
      </c>
      <c r="D117" s="12">
        <v>43</v>
      </c>
      <c r="E117" s="12">
        <v>40</v>
      </c>
      <c r="F117" s="12">
        <v>17</v>
      </c>
      <c r="G117" s="24">
        <v>5.8</v>
      </c>
      <c r="H117" s="12">
        <v>8</v>
      </c>
      <c r="I117" s="12">
        <v>8</v>
      </c>
      <c r="J117" s="12">
        <v>10</v>
      </c>
      <c r="L117" s="24">
        <v>0.5</v>
      </c>
      <c r="N117" s="24">
        <f>+B117*Notes!$C$12</f>
        <v>71.72353836122582</v>
      </c>
      <c r="O117" s="24">
        <f>+C117*Notes!$C$12</f>
        <v>13.040643338404696</v>
      </c>
      <c r="P117" s="24">
        <f>+D117*Notes!$C$12</f>
        <v>93.45794392523365</v>
      </c>
      <c r="Q117" s="24">
        <f>+E117/Notes!C$28</f>
        <v>1.2459999895959002</v>
      </c>
      <c r="R117" s="24">
        <f t="shared" si="2"/>
        <v>17</v>
      </c>
      <c r="S117" s="24">
        <f>+G117/Notes!$C$17</f>
        <v>0.04864135471204737</v>
      </c>
      <c r="T117" s="24">
        <f t="shared" si="3"/>
        <v>8</v>
      </c>
      <c r="U117" s="24">
        <f>+I117/Notes!$C$11</f>
        <v>17.38752445120626</v>
      </c>
      <c r="V117" s="24">
        <f>+J117/Notes!$C$14</f>
        <v>9.081002542680713</v>
      </c>
      <c r="W117" s="24"/>
      <c r="X117" s="24">
        <f>+L117/Notes!C$13</f>
        <v>0.014188824881523314</v>
      </c>
    </row>
    <row r="118" spans="1:24" ht="15" customHeight="1">
      <c r="A118" s="12">
        <v>1899</v>
      </c>
      <c r="B118" s="12">
        <v>31</v>
      </c>
      <c r="C118" s="12">
        <v>6</v>
      </c>
      <c r="D118" s="12">
        <v>45</v>
      </c>
      <c r="E118" s="12">
        <v>40</v>
      </c>
      <c r="F118" s="12">
        <v>18</v>
      </c>
      <c r="G118" s="24">
        <v>4.79</v>
      </c>
      <c r="H118" s="12">
        <v>8</v>
      </c>
      <c r="I118" s="12">
        <v>8</v>
      </c>
      <c r="J118" s="12">
        <v>10</v>
      </c>
      <c r="L118" s="24">
        <v>0.53</v>
      </c>
      <c r="N118" s="24">
        <f>+B118*Notes!$C$12</f>
        <v>67.37665724842427</v>
      </c>
      <c r="O118" s="24">
        <f>+C118*Notes!$C$12</f>
        <v>13.040643338404696</v>
      </c>
      <c r="P118" s="24">
        <f>+D118*Notes!$C$12</f>
        <v>97.80482503803522</v>
      </c>
      <c r="Q118" s="24">
        <f>+E118/Notes!C$28</f>
        <v>1.2459999895959002</v>
      </c>
      <c r="R118" s="24">
        <f t="shared" si="2"/>
        <v>18</v>
      </c>
      <c r="S118" s="24">
        <f>+G118/Notes!$C$17</f>
        <v>0.040171049839777054</v>
      </c>
      <c r="T118" s="24">
        <f t="shared" si="3"/>
        <v>8</v>
      </c>
      <c r="U118" s="24">
        <f>+I118/Notes!$C$11</f>
        <v>17.38752445120626</v>
      </c>
      <c r="V118" s="24">
        <f>+J118/Notes!$C$14</f>
        <v>9.081002542680713</v>
      </c>
      <c r="W118" s="24"/>
      <c r="X118" s="24">
        <f>+L118/Notes!C$13</f>
        <v>0.015040154374414713</v>
      </c>
    </row>
    <row r="119" spans="1:24" ht="15" customHeight="1">
      <c r="A119" s="12">
        <v>1900</v>
      </c>
      <c r="B119" s="12">
        <v>30</v>
      </c>
      <c r="C119" s="12">
        <v>6</v>
      </c>
      <c r="D119" s="12">
        <v>45</v>
      </c>
      <c r="E119" s="12">
        <v>38</v>
      </c>
      <c r="F119" s="12">
        <v>18</v>
      </c>
      <c r="G119" s="24">
        <v>4.82</v>
      </c>
      <c r="H119" s="12">
        <v>8</v>
      </c>
      <c r="I119" s="12">
        <v>8</v>
      </c>
      <c r="J119" s="12">
        <v>10</v>
      </c>
      <c r="L119" s="24">
        <v>0.53</v>
      </c>
      <c r="N119" s="24">
        <f>+B119*Notes!$C$12</f>
        <v>65.20321669202347</v>
      </c>
      <c r="O119" s="24">
        <f>+C119*Notes!$C$12</f>
        <v>13.040643338404696</v>
      </c>
      <c r="P119" s="24">
        <f>+D119*Notes!$C$12</f>
        <v>97.80482503803522</v>
      </c>
      <c r="Q119" s="24">
        <f>+E119/Notes!C$28</f>
        <v>1.1836999901161052</v>
      </c>
      <c r="R119" s="24">
        <f t="shared" si="2"/>
        <v>18</v>
      </c>
      <c r="S119" s="24">
        <f>+G119/Notes!$C$17</f>
        <v>0.04042264305380489</v>
      </c>
      <c r="T119" s="24">
        <f t="shared" si="3"/>
        <v>8</v>
      </c>
      <c r="U119" s="24">
        <f>+I119/Notes!$C$11</f>
        <v>17.38752445120626</v>
      </c>
      <c r="V119" s="24">
        <f>+J119/Notes!$C$14</f>
        <v>9.081002542680713</v>
      </c>
      <c r="W119" s="24"/>
      <c r="X119" s="24">
        <f>+L119/Notes!C$13</f>
        <v>0.015040154374414713</v>
      </c>
    </row>
    <row r="120" spans="1:24" ht="15" customHeight="1">
      <c r="A120" s="12">
        <v>1901</v>
      </c>
      <c r="B120" s="12">
        <v>29</v>
      </c>
      <c r="C120" s="12">
        <v>6</v>
      </c>
      <c r="D120" s="12">
        <v>47</v>
      </c>
      <c r="E120" s="12">
        <v>47</v>
      </c>
      <c r="F120" s="12">
        <v>20</v>
      </c>
      <c r="G120" s="24">
        <v>4.82</v>
      </c>
      <c r="H120" s="12">
        <v>7</v>
      </c>
      <c r="I120" s="12">
        <v>10</v>
      </c>
      <c r="J120" s="12">
        <v>10</v>
      </c>
      <c r="L120" s="24">
        <v>0.53</v>
      </c>
      <c r="N120" s="24">
        <f>+B120*Notes!$C$12</f>
        <v>63.0297761356227</v>
      </c>
      <c r="O120" s="24">
        <f>+C120*Notes!$C$12</f>
        <v>13.040643338404696</v>
      </c>
      <c r="P120" s="24">
        <f>+D120*Notes!$C$12</f>
        <v>102.15170615083679</v>
      </c>
      <c r="Q120" s="24">
        <f>+E120/Notes!C$28</f>
        <v>1.4640499877751827</v>
      </c>
      <c r="R120" s="24">
        <f t="shared" si="2"/>
        <v>20</v>
      </c>
      <c r="S120" s="24">
        <f>+G120/Notes!$C$17</f>
        <v>0.04042264305380489</v>
      </c>
      <c r="T120" s="24">
        <f t="shared" si="3"/>
        <v>7</v>
      </c>
      <c r="U120" s="24">
        <f>+I120/Notes!$C$11</f>
        <v>21.734405564007822</v>
      </c>
      <c r="V120" s="24">
        <f>+J120/Notes!$C$14</f>
        <v>9.081002542680713</v>
      </c>
      <c r="W120" s="24"/>
      <c r="X120" s="24">
        <f>+L120/Notes!C$13</f>
        <v>0.015040154374414713</v>
      </c>
    </row>
    <row r="121" spans="1:24" ht="15" customHeight="1">
      <c r="A121" s="12">
        <v>1902</v>
      </c>
      <c r="B121" s="12">
        <v>29</v>
      </c>
      <c r="C121" s="12">
        <v>5</v>
      </c>
      <c r="D121" s="12">
        <v>45</v>
      </c>
      <c r="E121" s="12">
        <v>54</v>
      </c>
      <c r="F121" s="12">
        <v>21</v>
      </c>
      <c r="G121" s="24">
        <v>4.79</v>
      </c>
      <c r="H121" s="12">
        <v>8</v>
      </c>
      <c r="I121" s="12">
        <v>9</v>
      </c>
      <c r="J121" s="12">
        <v>11</v>
      </c>
      <c r="L121" s="24">
        <v>0.56</v>
      </c>
      <c r="N121" s="24">
        <f>+B121*Notes!$C$12</f>
        <v>63.0297761356227</v>
      </c>
      <c r="O121" s="24">
        <f>+C121*Notes!$C$12</f>
        <v>10.867202782003913</v>
      </c>
      <c r="P121" s="24">
        <f>+D121*Notes!$C$12</f>
        <v>97.80482503803522</v>
      </c>
      <c r="Q121" s="24">
        <f>+E121/Notes!C$28</f>
        <v>1.6820999859544652</v>
      </c>
      <c r="R121" s="24">
        <f t="shared" si="2"/>
        <v>21</v>
      </c>
      <c r="S121" s="24">
        <f>+G121/Notes!$C$17</f>
        <v>0.040171049839777054</v>
      </c>
      <c r="T121" s="24">
        <f t="shared" si="3"/>
        <v>8</v>
      </c>
      <c r="U121" s="24">
        <f>+I121/Notes!$C$11</f>
        <v>19.56096500760704</v>
      </c>
      <c r="V121" s="24">
        <f>+J121/Notes!$C$14</f>
        <v>9.989102796948783</v>
      </c>
      <c r="W121" s="24"/>
      <c r="X121" s="24">
        <f>+L121/Notes!C$13</f>
        <v>0.015891483867306114</v>
      </c>
    </row>
    <row r="122" spans="1:24" ht="15" customHeight="1">
      <c r="A122" s="12">
        <v>1903</v>
      </c>
      <c r="B122" s="12">
        <v>29</v>
      </c>
      <c r="C122" s="12">
        <v>6</v>
      </c>
      <c r="D122" s="12">
        <v>42</v>
      </c>
      <c r="E122" s="12">
        <v>50</v>
      </c>
      <c r="F122" s="12">
        <v>22</v>
      </c>
      <c r="G122" s="24">
        <v>5.1</v>
      </c>
      <c r="H122" s="12">
        <v>8</v>
      </c>
      <c r="I122" s="12">
        <v>9</v>
      </c>
      <c r="J122" s="12">
        <v>11</v>
      </c>
      <c r="L122" s="24">
        <v>0.58</v>
      </c>
      <c r="N122" s="24">
        <f>+B122*Notes!$C$12</f>
        <v>63.0297761356227</v>
      </c>
      <c r="O122" s="24">
        <f>+C122*Notes!$C$12</f>
        <v>13.040643338404696</v>
      </c>
      <c r="P122" s="24">
        <f>+D122*Notes!$C$12</f>
        <v>91.28450336883287</v>
      </c>
      <c r="Q122" s="24">
        <f>+E122/Notes!C$28</f>
        <v>1.5574999869948754</v>
      </c>
      <c r="R122" s="24">
        <f t="shared" si="2"/>
        <v>22</v>
      </c>
      <c r="S122" s="24">
        <f>+G122/Notes!$C$17</f>
        <v>0.04277084638473131</v>
      </c>
      <c r="T122" s="24">
        <f t="shared" si="3"/>
        <v>8</v>
      </c>
      <c r="U122" s="24">
        <f>+I122/Notes!$C$11</f>
        <v>19.56096500760704</v>
      </c>
      <c r="V122" s="24">
        <f>+J122/Notes!$C$14</f>
        <v>9.989102796948783</v>
      </c>
      <c r="W122" s="24"/>
      <c r="X122" s="24">
        <f>+L122/Notes!C$13</f>
        <v>0.016459036862567042</v>
      </c>
    </row>
    <row r="123" spans="1:24" ht="15" customHeight="1">
      <c r="A123" s="12">
        <v>1904</v>
      </c>
      <c r="B123" s="12">
        <v>28</v>
      </c>
      <c r="C123" s="12">
        <v>6</v>
      </c>
      <c r="D123" s="12">
        <v>41</v>
      </c>
      <c r="E123" s="12">
        <v>52</v>
      </c>
      <c r="F123" s="12">
        <v>23</v>
      </c>
      <c r="G123" s="24">
        <v>6.43</v>
      </c>
      <c r="H123" s="12">
        <v>9</v>
      </c>
      <c r="I123" s="12">
        <v>10</v>
      </c>
      <c r="J123" s="12">
        <v>11</v>
      </c>
      <c r="L123" s="24">
        <v>0.6</v>
      </c>
      <c r="N123" s="24">
        <f>+B123*Notes!$C$12</f>
        <v>60.85633557922191</v>
      </c>
      <c r="O123" s="24">
        <f>+C123*Notes!$C$12</f>
        <v>13.040643338404696</v>
      </c>
      <c r="P123" s="24">
        <f>+D123*Notes!$C$12</f>
        <v>89.11106281243208</v>
      </c>
      <c r="Q123" s="24">
        <f>+E123/Notes!C$28</f>
        <v>1.6197999864746704</v>
      </c>
      <c r="R123" s="24">
        <f t="shared" si="2"/>
        <v>23</v>
      </c>
      <c r="S123" s="24">
        <f>+G123/Notes!$C$17</f>
        <v>0.053924812206631825</v>
      </c>
      <c r="T123" s="24">
        <f t="shared" si="3"/>
        <v>9</v>
      </c>
      <c r="U123" s="24">
        <f>+I123/Notes!$C$11</f>
        <v>21.734405564007822</v>
      </c>
      <c r="V123" s="24">
        <f>+J123/Notes!$C$14</f>
        <v>9.989102796948783</v>
      </c>
      <c r="W123" s="24"/>
      <c r="X123" s="24">
        <f>+L123/Notes!C$13</f>
        <v>0.017026589857827977</v>
      </c>
    </row>
    <row r="124" spans="1:24" ht="15" customHeight="1">
      <c r="A124" s="12">
        <v>1905</v>
      </c>
      <c r="B124" s="12">
        <v>30</v>
      </c>
      <c r="C124" s="12">
        <v>6</v>
      </c>
      <c r="D124" s="12">
        <v>40</v>
      </c>
      <c r="E124" s="12">
        <v>46</v>
      </c>
      <c r="F124" s="12">
        <v>24</v>
      </c>
      <c r="G124" s="24">
        <v>6.55</v>
      </c>
      <c r="H124" s="12">
        <v>8</v>
      </c>
      <c r="I124" s="12">
        <v>12</v>
      </c>
      <c r="J124" s="12">
        <v>12</v>
      </c>
      <c r="L124" s="24">
        <v>0.64</v>
      </c>
      <c r="N124" s="24">
        <f>+B124*Notes!$C$12</f>
        <v>65.20321669202347</v>
      </c>
      <c r="O124" s="24">
        <f>+C124*Notes!$C$12</f>
        <v>13.040643338404696</v>
      </c>
      <c r="P124" s="24">
        <f>+D124*Notes!$C$12</f>
        <v>86.9376222560313</v>
      </c>
      <c r="Q124" s="24">
        <f>+E124/Notes!C$28</f>
        <v>1.4328999880352853</v>
      </c>
      <c r="R124" s="24">
        <f t="shared" si="2"/>
        <v>24</v>
      </c>
      <c r="S124" s="24">
        <f>+G124/Notes!$C$17</f>
        <v>0.05493118506274315</v>
      </c>
      <c r="T124" s="24">
        <f t="shared" si="3"/>
        <v>8</v>
      </c>
      <c r="U124" s="24">
        <f>+I124/Notes!$C$11</f>
        <v>26.081286676809388</v>
      </c>
      <c r="V124" s="24">
        <f>+J124/Notes!$C$14</f>
        <v>10.897203051216854</v>
      </c>
      <c r="W124" s="24"/>
      <c r="X124" s="24">
        <f>+L124/Notes!C$13</f>
        <v>0.01816169584834984</v>
      </c>
    </row>
    <row r="125" spans="1:24" ht="15" customHeight="1">
      <c r="A125" s="12">
        <v>1906</v>
      </c>
      <c r="B125" s="12">
        <v>30</v>
      </c>
      <c r="C125" s="12">
        <v>6</v>
      </c>
      <c r="D125" s="12">
        <v>42</v>
      </c>
      <c r="E125" s="12">
        <v>48</v>
      </c>
      <c r="F125" s="12">
        <v>24</v>
      </c>
      <c r="G125" s="24">
        <v>5.41</v>
      </c>
      <c r="H125" s="12">
        <v>8</v>
      </c>
      <c r="I125" s="12">
        <v>12</v>
      </c>
      <c r="J125" s="12">
        <v>11</v>
      </c>
      <c r="L125" s="24">
        <v>0.6</v>
      </c>
      <c r="N125" s="24">
        <f>+B125*Notes!$C$12</f>
        <v>65.20321669202347</v>
      </c>
      <c r="O125" s="24">
        <f>+C125*Notes!$C$12</f>
        <v>13.040643338404696</v>
      </c>
      <c r="P125" s="24">
        <f>+D125*Notes!$C$12</f>
        <v>91.28450336883287</v>
      </c>
      <c r="Q125" s="24">
        <f>+E125/Notes!C$28</f>
        <v>1.4951999875150803</v>
      </c>
      <c r="R125" s="24">
        <f t="shared" si="2"/>
        <v>24</v>
      </c>
      <c r="S125" s="24">
        <f>+G125/Notes!$C$17</f>
        <v>0.04537064292968557</v>
      </c>
      <c r="T125" s="24">
        <f t="shared" si="3"/>
        <v>8</v>
      </c>
      <c r="U125" s="24">
        <f>+I125/Notes!$C$11</f>
        <v>26.081286676809388</v>
      </c>
      <c r="V125" s="24">
        <f>+J125/Notes!$C$14</f>
        <v>9.989102796948783</v>
      </c>
      <c r="W125" s="24"/>
      <c r="X125" s="24">
        <f>+L125/Notes!C$13</f>
        <v>0.017026589857827977</v>
      </c>
    </row>
    <row r="126" spans="1:24" ht="15" customHeight="1">
      <c r="A126" s="12">
        <v>1907</v>
      </c>
      <c r="B126" s="12">
        <v>29</v>
      </c>
      <c r="C126" s="12">
        <v>6</v>
      </c>
      <c r="D126" s="12">
        <v>42</v>
      </c>
      <c r="E126" s="12">
        <v>64</v>
      </c>
      <c r="F126" s="12">
        <v>24</v>
      </c>
      <c r="G126" s="24">
        <v>5.94</v>
      </c>
      <c r="H126" s="12">
        <v>8</v>
      </c>
      <c r="I126" s="12">
        <v>12</v>
      </c>
      <c r="J126" s="12">
        <v>11</v>
      </c>
      <c r="L126" s="24">
        <v>0.6</v>
      </c>
      <c r="N126" s="24">
        <f>+B126*Notes!$C$12</f>
        <v>63.0297761356227</v>
      </c>
      <c r="O126" s="24">
        <f>+C126*Notes!$C$12</f>
        <v>13.040643338404696</v>
      </c>
      <c r="P126" s="24">
        <f>+D126*Notes!$C$12</f>
        <v>91.28450336883287</v>
      </c>
      <c r="Q126" s="24">
        <f>+E126/Notes!C$28</f>
        <v>1.9935999833534404</v>
      </c>
      <c r="R126" s="24">
        <f t="shared" si="2"/>
        <v>24</v>
      </c>
      <c r="S126" s="24">
        <f>+G126/Notes!$C$17</f>
        <v>0.04981545637751059</v>
      </c>
      <c r="T126" s="24">
        <f t="shared" si="3"/>
        <v>8</v>
      </c>
      <c r="U126" s="24">
        <f>+I126/Notes!$C$11</f>
        <v>26.081286676809388</v>
      </c>
      <c r="V126" s="24">
        <f>+J126/Notes!$C$14</f>
        <v>9.989102796948783</v>
      </c>
      <c r="W126" s="24"/>
      <c r="X126" s="24">
        <f>+L126/Notes!C$13</f>
        <v>0.017026589857827977</v>
      </c>
    </row>
    <row r="127" spans="1:24" ht="15" customHeight="1">
      <c r="A127" s="12">
        <v>1908</v>
      </c>
      <c r="B127" s="12">
        <v>29</v>
      </c>
      <c r="C127" s="12">
        <v>6</v>
      </c>
      <c r="D127" s="12">
        <v>44</v>
      </c>
      <c r="E127" s="12">
        <v>67</v>
      </c>
      <c r="F127" s="12">
        <v>25</v>
      </c>
      <c r="G127" s="24">
        <v>6.54</v>
      </c>
      <c r="H127" s="12">
        <v>6</v>
      </c>
      <c r="I127" s="12">
        <v>13</v>
      </c>
      <c r="J127" s="12">
        <v>10</v>
      </c>
      <c r="L127" s="24">
        <v>0.59</v>
      </c>
      <c r="N127" s="24">
        <f>+B127*Notes!$C$12</f>
        <v>63.0297761356227</v>
      </c>
      <c r="O127" s="24">
        <f>+C127*Notes!$C$12</f>
        <v>13.040643338404696</v>
      </c>
      <c r="P127" s="24">
        <f>+D127*Notes!$C$12</f>
        <v>95.63138448163443</v>
      </c>
      <c r="Q127" s="24">
        <f>+E127/Notes!C$28</f>
        <v>2.087049982573133</v>
      </c>
      <c r="R127" s="24">
        <f t="shared" si="2"/>
        <v>25</v>
      </c>
      <c r="S127" s="24">
        <f>+G127/Notes!$C$17</f>
        <v>0.05484732065806721</v>
      </c>
      <c r="T127" s="24">
        <f t="shared" si="3"/>
        <v>6</v>
      </c>
      <c r="U127" s="24">
        <f>+I127/Notes!$C$11</f>
        <v>28.254727233210172</v>
      </c>
      <c r="V127" s="24">
        <f>+J127/Notes!$C$14</f>
        <v>9.081002542680713</v>
      </c>
      <c r="W127" s="24"/>
      <c r="X127" s="24">
        <f>+L127/Notes!C$13</f>
        <v>0.01674281336019751</v>
      </c>
    </row>
    <row r="128" spans="1:24" ht="15" customHeight="1">
      <c r="A128" s="12">
        <v>1909</v>
      </c>
      <c r="B128" s="12">
        <v>28</v>
      </c>
      <c r="C128" s="12">
        <v>6</v>
      </c>
      <c r="D128" s="12">
        <v>44</v>
      </c>
      <c r="E128" s="12">
        <v>63</v>
      </c>
      <c r="F128" s="12">
        <v>28</v>
      </c>
      <c r="G128" s="24">
        <v>7.08</v>
      </c>
      <c r="H128" s="12">
        <v>9</v>
      </c>
      <c r="I128" s="12">
        <v>13</v>
      </c>
      <c r="J128" s="12">
        <v>11</v>
      </c>
      <c r="L128" s="24">
        <v>0.58</v>
      </c>
      <c r="N128" s="24">
        <f>+B128*Notes!$C$12</f>
        <v>60.85633557922191</v>
      </c>
      <c r="O128" s="24">
        <f>+C128*Notes!$C$12</f>
        <v>13.040643338404696</v>
      </c>
      <c r="P128" s="24">
        <f>+D128*Notes!$C$12</f>
        <v>95.63138448163443</v>
      </c>
      <c r="Q128" s="24">
        <f>+E128/Notes!C$28</f>
        <v>1.962449983613543</v>
      </c>
      <c r="R128" s="24">
        <f t="shared" si="2"/>
        <v>28</v>
      </c>
      <c r="S128" s="24">
        <f>+G128/Notes!$C$17</f>
        <v>0.05937599851056818</v>
      </c>
      <c r="T128" s="24">
        <f t="shared" si="3"/>
        <v>9</v>
      </c>
      <c r="U128" s="24">
        <f>+I128/Notes!$C$11</f>
        <v>28.254727233210172</v>
      </c>
      <c r="V128" s="24">
        <f>+J128/Notes!$C$14</f>
        <v>9.989102796948783</v>
      </c>
      <c r="W128" s="24"/>
      <c r="X128" s="24">
        <f>+L128/Notes!C$13</f>
        <v>0.016459036862567042</v>
      </c>
    </row>
    <row r="129" spans="1:24" ht="15" customHeight="1">
      <c r="A129" s="12">
        <v>1910</v>
      </c>
      <c r="B129" s="12">
        <v>29</v>
      </c>
      <c r="C129" s="12">
        <v>6</v>
      </c>
      <c r="D129" s="12">
        <v>43</v>
      </c>
      <c r="E129" s="12">
        <v>56</v>
      </c>
      <c r="F129" s="12">
        <v>29</v>
      </c>
      <c r="G129" s="24">
        <v>6.64</v>
      </c>
      <c r="H129" s="12">
        <v>8</v>
      </c>
      <c r="I129" s="12">
        <v>12</v>
      </c>
      <c r="J129" s="12">
        <v>11</v>
      </c>
      <c r="L129" s="24">
        <v>0.56</v>
      </c>
      <c r="N129" s="24">
        <f>+B129*Notes!$C$12</f>
        <v>63.0297761356227</v>
      </c>
      <c r="O129" s="24">
        <f>+C129*Notes!$C$12</f>
        <v>13.040643338404696</v>
      </c>
      <c r="P129" s="24">
        <f>+D129*Notes!$C$12</f>
        <v>93.45794392523365</v>
      </c>
      <c r="Q129" s="24">
        <f>+E129/Notes!C$28</f>
        <v>1.7443999854342602</v>
      </c>
      <c r="R129" s="24">
        <f t="shared" si="2"/>
        <v>29</v>
      </c>
      <c r="S129" s="24">
        <f>+G129/Notes!$C$17</f>
        <v>0.055685964704826646</v>
      </c>
      <c r="T129" s="24">
        <f t="shared" si="3"/>
        <v>8</v>
      </c>
      <c r="U129" s="24">
        <f>+I129/Notes!$C$11</f>
        <v>26.081286676809388</v>
      </c>
      <c r="V129" s="24">
        <f>+J129/Notes!$C$14</f>
        <v>9.989102796948783</v>
      </c>
      <c r="W129" s="24"/>
      <c r="X129" s="24">
        <f>+L129/Notes!C$13</f>
        <v>0.015891483867306114</v>
      </c>
    </row>
    <row r="130" spans="1:24" ht="15" customHeight="1">
      <c r="A130" s="12">
        <v>1911</v>
      </c>
      <c r="B130" s="12">
        <v>32</v>
      </c>
      <c r="C130" s="12">
        <v>6</v>
      </c>
      <c r="D130" s="12">
        <v>44</v>
      </c>
      <c r="E130" s="12">
        <v>55</v>
      </c>
      <c r="F130" s="12">
        <v>26</v>
      </c>
      <c r="G130" s="24">
        <v>6.31</v>
      </c>
      <c r="H130" s="12">
        <v>8</v>
      </c>
      <c r="I130" s="12">
        <v>12</v>
      </c>
      <c r="J130" s="12">
        <v>12</v>
      </c>
      <c r="L130" s="24">
        <v>0.6</v>
      </c>
      <c r="N130" s="24">
        <f>+B130*Notes!$C$12</f>
        <v>69.55009780482504</v>
      </c>
      <c r="O130" s="24">
        <f>+C130*Notes!$C$12</f>
        <v>13.040643338404696</v>
      </c>
      <c r="P130" s="24">
        <f>+D130*Notes!$C$12</f>
        <v>95.63138448163443</v>
      </c>
      <c r="Q130" s="24">
        <f>+E130/Notes!C$28</f>
        <v>1.7132499856943628</v>
      </c>
      <c r="R130" s="24">
        <f t="shared" si="2"/>
        <v>26</v>
      </c>
      <c r="S130" s="24">
        <f>+G130/Notes!$C$17</f>
        <v>0.0529184393505205</v>
      </c>
      <c r="T130" s="24">
        <f t="shared" si="3"/>
        <v>8</v>
      </c>
      <c r="U130" s="24">
        <f>+I130/Notes!$C$11</f>
        <v>26.081286676809388</v>
      </c>
      <c r="V130" s="24">
        <f>+J130/Notes!$C$14</f>
        <v>10.897203051216854</v>
      </c>
      <c r="W130" s="24"/>
      <c r="X130" s="24">
        <f>+L130/Notes!C$13</f>
        <v>0.017026589857827977</v>
      </c>
    </row>
    <row r="131" spans="1:24" ht="15" customHeight="1">
      <c r="A131" s="12">
        <v>1912</v>
      </c>
      <c r="B131" s="12">
        <v>34</v>
      </c>
      <c r="C131" s="12">
        <v>6</v>
      </c>
      <c r="D131" s="12">
        <v>46</v>
      </c>
      <c r="E131" s="12">
        <v>64</v>
      </c>
      <c r="F131" s="12">
        <v>29</v>
      </c>
      <c r="G131" s="24">
        <v>6.47</v>
      </c>
      <c r="H131" s="12">
        <v>8</v>
      </c>
      <c r="I131" s="12">
        <v>15</v>
      </c>
      <c r="J131" s="12">
        <v>12</v>
      </c>
      <c r="L131" s="24">
        <v>0.59</v>
      </c>
      <c r="N131" s="24">
        <f>+B131*Notes!$C$12</f>
        <v>73.89697891762661</v>
      </c>
      <c r="O131" s="24">
        <f>+C131*Notes!$C$12</f>
        <v>13.040643338404696</v>
      </c>
      <c r="P131" s="24">
        <f>+D131*Notes!$C$12</f>
        <v>99.978265594436</v>
      </c>
      <c r="Q131" s="24">
        <f>+E131/Notes!C$28</f>
        <v>1.9935999833534404</v>
      </c>
      <c r="R131" s="24">
        <f t="shared" si="2"/>
        <v>29</v>
      </c>
      <c r="S131" s="24">
        <f>+G131/Notes!$C$17</f>
        <v>0.054260269825335605</v>
      </c>
      <c r="T131" s="24">
        <f t="shared" si="3"/>
        <v>8</v>
      </c>
      <c r="U131" s="24">
        <f>+I131/Notes!$C$11</f>
        <v>32.60160834601174</v>
      </c>
      <c r="V131" s="24">
        <f>+J131/Notes!$C$14</f>
        <v>10.897203051216854</v>
      </c>
      <c r="W131" s="24"/>
      <c r="X131" s="24">
        <f>+L131/Notes!C$13</f>
        <v>0.01674281336019751</v>
      </c>
    </row>
    <row r="132" spans="1:24" ht="15" customHeight="1">
      <c r="A132" s="12">
        <v>1913</v>
      </c>
      <c r="B132" s="12">
        <v>34</v>
      </c>
      <c r="C132" s="12">
        <v>5</v>
      </c>
      <c r="D132" s="12">
        <v>44</v>
      </c>
      <c r="E132" s="12">
        <v>54</v>
      </c>
      <c r="F132" s="12">
        <v>29</v>
      </c>
      <c r="G132" s="24">
        <v>5.92</v>
      </c>
      <c r="H132" s="12">
        <v>9</v>
      </c>
      <c r="I132" s="12">
        <v>15</v>
      </c>
      <c r="J132" s="12">
        <v>12</v>
      </c>
      <c r="L132" s="24">
        <v>0.59</v>
      </c>
      <c r="N132" s="24">
        <f>+B132*Notes!$C$12</f>
        <v>73.89697891762661</v>
      </c>
      <c r="O132" s="24">
        <f>+C132*Notes!$C$12</f>
        <v>10.867202782003913</v>
      </c>
      <c r="P132" s="24">
        <f>+D132*Notes!$C$12</f>
        <v>95.63138448163443</v>
      </c>
      <c r="Q132" s="24">
        <f>+E132/Notes!C$28</f>
        <v>1.6820999859544652</v>
      </c>
      <c r="R132" s="24">
        <f t="shared" si="2"/>
        <v>29</v>
      </c>
      <c r="S132" s="24">
        <f>+G132/Notes!$C$17</f>
        <v>0.049647727568158696</v>
      </c>
      <c r="T132" s="24">
        <f t="shared" si="3"/>
        <v>9</v>
      </c>
      <c r="U132" s="24">
        <f>+I132/Notes!$C$11</f>
        <v>32.60160834601174</v>
      </c>
      <c r="V132" s="24">
        <f>+J132/Notes!$C$14</f>
        <v>10.897203051216854</v>
      </c>
      <c r="W132" s="24"/>
      <c r="X132" s="24">
        <f>+L132/Notes!C$13</f>
        <v>0.01674281336019751</v>
      </c>
    </row>
    <row r="133" spans="1:24" ht="15" customHeight="1">
      <c r="A133" s="12">
        <v>1914</v>
      </c>
      <c r="B133" s="12">
        <v>34</v>
      </c>
      <c r="C133" s="12">
        <v>6</v>
      </c>
      <c r="D133" s="12">
        <v>46</v>
      </c>
      <c r="E133" s="12">
        <v>59</v>
      </c>
      <c r="F133" s="12">
        <v>30</v>
      </c>
      <c r="G133" s="24">
        <v>6.46</v>
      </c>
      <c r="H133" s="12">
        <v>8</v>
      </c>
      <c r="I133" s="12">
        <v>17</v>
      </c>
      <c r="J133" s="12">
        <v>12</v>
      </c>
      <c r="L133" s="24">
        <v>0.56</v>
      </c>
      <c r="N133" s="24">
        <f>+B133*Notes!$C$12</f>
        <v>73.89697891762661</v>
      </c>
      <c r="O133" s="24">
        <f>+C133*Notes!$C$12</f>
        <v>13.040643338404696</v>
      </c>
      <c r="P133" s="24">
        <f>+D133*Notes!$C$12</f>
        <v>99.978265594436</v>
      </c>
      <c r="Q133" s="24">
        <f>+E133/Notes!C$28</f>
        <v>1.8378499846539529</v>
      </c>
      <c r="R133" s="24">
        <f t="shared" si="2"/>
        <v>30</v>
      </c>
      <c r="S133" s="24">
        <f>+G133/Notes!$C$17</f>
        <v>0.054176405420659664</v>
      </c>
      <c r="T133" s="24">
        <f t="shared" si="3"/>
        <v>8</v>
      </c>
      <c r="U133" s="24">
        <f>+I133/Notes!$C$11</f>
        <v>36.9484894588133</v>
      </c>
      <c r="V133" s="24">
        <f>+J133/Notes!$C$14</f>
        <v>10.897203051216854</v>
      </c>
      <c r="W133" s="24"/>
      <c r="X133" s="24">
        <f>+L133/Notes!C$13</f>
        <v>0.015891483867306114</v>
      </c>
    </row>
    <row r="134" spans="1:42" ht="15" customHeight="1">
      <c r="A134" s="12">
        <v>1915</v>
      </c>
      <c r="B134" s="12">
        <v>34</v>
      </c>
      <c r="C134" s="12">
        <v>6</v>
      </c>
      <c r="D134" s="12">
        <v>46</v>
      </c>
      <c r="E134" s="12">
        <v>65</v>
      </c>
      <c r="F134" s="12">
        <v>28</v>
      </c>
      <c r="G134" s="24">
        <v>7.86</v>
      </c>
      <c r="H134" s="12">
        <v>9</v>
      </c>
      <c r="I134" s="12">
        <v>16</v>
      </c>
      <c r="J134" s="12">
        <v>12</v>
      </c>
      <c r="N134" s="24">
        <f>+B134*Notes!$C$12</f>
        <v>73.89697891762661</v>
      </c>
      <c r="O134" s="24">
        <f>+C134*Notes!$C$12</f>
        <v>13.040643338404696</v>
      </c>
      <c r="P134" s="24">
        <f>+D134*Notes!$C$12</f>
        <v>99.978265594436</v>
      </c>
      <c r="Q134" s="24">
        <f>+E134/Notes!C$28</f>
        <v>2.0247499830933378</v>
      </c>
      <c r="R134" s="24">
        <f t="shared" si="2"/>
        <v>28</v>
      </c>
      <c r="S134" s="24">
        <f>+G134/Notes!$C$17</f>
        <v>0.06591742207529179</v>
      </c>
      <c r="T134" s="24">
        <f t="shared" si="3"/>
        <v>9</v>
      </c>
      <c r="U134" s="24">
        <f>+I134/Notes!$C$11</f>
        <v>34.77504890241252</v>
      </c>
      <c r="V134" s="24">
        <f>+J134/Notes!$C$14</f>
        <v>10.897203051216854</v>
      </c>
      <c r="W134" s="24"/>
      <c r="X134" s="24"/>
      <c r="AM134" s="24"/>
      <c r="AN134" s="24"/>
      <c r="AO134" s="24"/>
      <c r="AP134" s="24"/>
    </row>
    <row r="135" spans="1:42" ht="15" customHeight="1">
      <c r="A135" s="12">
        <v>1916</v>
      </c>
      <c r="B135" s="12">
        <v>33</v>
      </c>
      <c r="C135" s="12">
        <v>8</v>
      </c>
      <c r="D135" s="12">
        <v>48</v>
      </c>
      <c r="E135" s="12">
        <v>66</v>
      </c>
      <c r="F135" s="12">
        <v>32</v>
      </c>
      <c r="G135" s="24">
        <v>8.59</v>
      </c>
      <c r="H135" s="12">
        <v>10</v>
      </c>
      <c r="I135" s="12">
        <v>17</v>
      </c>
      <c r="J135" s="12">
        <v>13</v>
      </c>
      <c r="N135" s="24">
        <f>+B135*Notes!$C$12</f>
        <v>71.72353836122582</v>
      </c>
      <c r="O135" s="24">
        <f>+C135*Notes!$C$12</f>
        <v>17.38752445120626</v>
      </c>
      <c r="P135" s="24">
        <f>+D135*Notes!$C$12</f>
        <v>104.32514670723756</v>
      </c>
      <c r="Q135" s="24">
        <f>+E135/Notes!C$28</f>
        <v>2.0558999828332354</v>
      </c>
      <c r="R135" s="24">
        <f t="shared" si="2"/>
        <v>32</v>
      </c>
      <c r="S135" s="24">
        <f>+G135/Notes!$C$17</f>
        <v>0.07203952361663568</v>
      </c>
      <c r="T135" s="24">
        <f t="shared" si="3"/>
        <v>10</v>
      </c>
      <c r="U135" s="24">
        <f>+I135/Notes!$C$11</f>
        <v>36.9484894588133</v>
      </c>
      <c r="V135" s="24">
        <f>+J135/Notes!$C$14</f>
        <v>11.805303305484927</v>
      </c>
      <c r="W135" s="24"/>
      <c r="X135" s="24"/>
      <c r="AM135" s="24"/>
      <c r="AN135" s="24"/>
      <c r="AO135" s="24"/>
      <c r="AP135" s="24"/>
    </row>
    <row r="136" spans="1:42" ht="15" customHeight="1">
      <c r="A136" s="12">
        <v>1917</v>
      </c>
      <c r="B136" s="12">
        <v>32</v>
      </c>
      <c r="C136" s="12">
        <v>9</v>
      </c>
      <c r="D136" s="12">
        <v>49</v>
      </c>
      <c r="E136" s="12">
        <v>91</v>
      </c>
      <c r="F136" s="12">
        <v>40</v>
      </c>
      <c r="G136" s="24">
        <v>13.22</v>
      </c>
      <c r="H136" s="12">
        <v>12</v>
      </c>
      <c r="I136" s="12">
        <v>21</v>
      </c>
      <c r="J136" s="12">
        <v>15</v>
      </c>
      <c r="N136" s="24">
        <f>+B136*Notes!$C$12</f>
        <v>69.55009780482504</v>
      </c>
      <c r="O136" s="24">
        <f>+C136*Notes!$C$12</f>
        <v>19.560965007607045</v>
      </c>
      <c r="P136" s="24">
        <f>+D136*Notes!$C$12</f>
        <v>106.49858726363834</v>
      </c>
      <c r="Q136" s="24">
        <f>+E136/Notes!C$28</f>
        <v>2.834649976330673</v>
      </c>
      <c r="R136" s="24">
        <f t="shared" si="2"/>
        <v>40</v>
      </c>
      <c r="S136" s="24">
        <f>+G136/Notes!$C$17</f>
        <v>0.11086874298159764</v>
      </c>
      <c r="T136" s="24">
        <f t="shared" si="3"/>
        <v>12</v>
      </c>
      <c r="U136" s="24">
        <f>+I136/Notes!$C$11</f>
        <v>45.64225168441643</v>
      </c>
      <c r="V136" s="24">
        <f>+J136/Notes!$C$14</f>
        <v>13.621503814021068</v>
      </c>
      <c r="W136" s="24"/>
      <c r="X136" s="24"/>
      <c r="AM136" s="24"/>
      <c r="AN136" s="24"/>
      <c r="AO136" s="24"/>
      <c r="AP136" s="24"/>
    </row>
    <row r="137" spans="1:42" ht="15" customHeight="1">
      <c r="A137" s="12">
        <v>1918</v>
      </c>
      <c r="B137" s="12">
        <v>32</v>
      </c>
      <c r="C137" s="12">
        <v>10</v>
      </c>
      <c r="D137" s="12">
        <v>51</v>
      </c>
      <c r="E137" s="12">
        <v>102</v>
      </c>
      <c r="F137" s="12">
        <v>50</v>
      </c>
      <c r="G137" s="24">
        <v>12.94</v>
      </c>
      <c r="H137" s="12">
        <v>14</v>
      </c>
      <c r="I137" s="12">
        <v>26</v>
      </c>
      <c r="J137" s="12">
        <v>22</v>
      </c>
      <c r="N137" s="24">
        <f>+B137*Notes!$C$12</f>
        <v>69.55009780482504</v>
      </c>
      <c r="O137" s="24">
        <f>+C137*Notes!$C$12</f>
        <v>21.734405564007826</v>
      </c>
      <c r="P137" s="24">
        <f>+D137*Notes!$C$12</f>
        <v>110.84546837643991</v>
      </c>
      <c r="Q137" s="24">
        <f>+E137/Notes!C$28</f>
        <v>3.1772999734695455</v>
      </c>
      <c r="R137" s="24">
        <f t="shared" si="2"/>
        <v>50</v>
      </c>
      <c r="S137" s="24">
        <f>+G137/Notes!$C$17</f>
        <v>0.10852053965067121</v>
      </c>
      <c r="T137" s="24">
        <f t="shared" si="3"/>
        <v>14</v>
      </c>
      <c r="U137" s="24">
        <f>+I137/Notes!$C$11</f>
        <v>56.509454466420344</v>
      </c>
      <c r="V137" s="24">
        <f>+J137/Notes!$C$14</f>
        <v>19.978205593897567</v>
      </c>
      <c r="W137" s="24"/>
      <c r="X137" s="24"/>
      <c r="AM137" s="24"/>
      <c r="AN137" s="24"/>
      <c r="AO137" s="24"/>
      <c r="AP137" s="24"/>
    </row>
    <row r="138" spans="1:42" ht="15" customHeight="1">
      <c r="A138" s="12">
        <v>1919</v>
      </c>
      <c r="B138" s="12">
        <v>45</v>
      </c>
      <c r="C138" s="12">
        <v>11</v>
      </c>
      <c r="D138" s="12">
        <v>61</v>
      </c>
      <c r="E138" s="12">
        <v>96</v>
      </c>
      <c r="F138" s="12">
        <v>58</v>
      </c>
      <c r="G138" s="24">
        <v>13.96</v>
      </c>
      <c r="H138" s="12">
        <v>15</v>
      </c>
      <c r="I138" s="12">
        <v>31</v>
      </c>
      <c r="J138" s="12">
        <v>25</v>
      </c>
      <c r="N138" s="24">
        <f>+B138*Notes!$C$12</f>
        <v>97.80482503803522</v>
      </c>
      <c r="O138" s="24">
        <f>+C138*Notes!$C$12</f>
        <v>23.907846120408607</v>
      </c>
      <c r="P138" s="24">
        <f>+D138*Notes!$C$12</f>
        <v>132.57987394044773</v>
      </c>
      <c r="Q138" s="24">
        <f>+E138/Notes!C$28</f>
        <v>2.9903999750301606</v>
      </c>
      <c r="R138" s="24">
        <f aca="true" t="shared" si="4" ref="R138:R159">+F138</f>
        <v>58</v>
      </c>
      <c r="S138" s="24">
        <f>+G138/Notes!$C$17</f>
        <v>0.11707470892761748</v>
      </c>
      <c r="T138" s="24">
        <f aca="true" t="shared" si="5" ref="T138:T159">+H138</f>
        <v>15</v>
      </c>
      <c r="U138" s="24">
        <f>+I138/Notes!$C$11</f>
        <v>67.37665724842425</v>
      </c>
      <c r="V138" s="24">
        <f>+J138/Notes!$C$14</f>
        <v>22.702506356701782</v>
      </c>
      <c r="W138" s="24"/>
      <c r="X138" s="24"/>
      <c r="AM138" s="24"/>
      <c r="AN138" s="24"/>
      <c r="AO138" s="24"/>
      <c r="AP138" s="24"/>
    </row>
    <row r="139" spans="1:42" ht="15" customHeight="1">
      <c r="A139" s="12">
        <v>1920</v>
      </c>
      <c r="B139" s="12">
        <v>52</v>
      </c>
      <c r="C139" s="12">
        <v>19</v>
      </c>
      <c r="D139" s="12">
        <v>63</v>
      </c>
      <c r="E139" s="12">
        <v>114</v>
      </c>
      <c r="F139" s="12">
        <v>62</v>
      </c>
      <c r="G139" s="24">
        <v>15.12</v>
      </c>
      <c r="H139" s="12">
        <v>16</v>
      </c>
      <c r="I139" s="12">
        <v>33</v>
      </c>
      <c r="J139" s="12">
        <v>28</v>
      </c>
      <c r="N139" s="24">
        <f>+B139*Notes!$C$12</f>
        <v>113.0189089328407</v>
      </c>
      <c r="O139" s="24">
        <f>+C139*Notes!$C$12</f>
        <v>41.29537057161487</v>
      </c>
      <c r="P139" s="24">
        <f>+D139*Notes!$C$12</f>
        <v>136.9267550532493</v>
      </c>
      <c r="Q139" s="24">
        <f>+E139/Notes!C$28</f>
        <v>3.5510999703483157</v>
      </c>
      <c r="R139" s="24">
        <f t="shared" si="4"/>
        <v>62</v>
      </c>
      <c r="S139" s="24">
        <f>+G139/Notes!$C$17</f>
        <v>0.12680297987002695</v>
      </c>
      <c r="T139" s="24">
        <f t="shared" si="5"/>
        <v>16</v>
      </c>
      <c r="U139" s="24">
        <f>+I139/Notes!$C$11</f>
        <v>71.72353836122582</v>
      </c>
      <c r="V139" s="24">
        <f>+J139/Notes!$C$14</f>
        <v>25.426807119505995</v>
      </c>
      <c r="W139" s="24"/>
      <c r="X139" s="24"/>
      <c r="AM139" s="24"/>
      <c r="AN139" s="24"/>
      <c r="AO139" s="24"/>
      <c r="AP139" s="24"/>
    </row>
    <row r="140" spans="1:42" ht="15" customHeight="1">
      <c r="A140" s="12">
        <v>1921</v>
      </c>
      <c r="B140" s="12">
        <v>40</v>
      </c>
      <c r="C140" s="12">
        <v>8</v>
      </c>
      <c r="D140" s="12">
        <v>59</v>
      </c>
      <c r="E140" s="12">
        <v>68</v>
      </c>
      <c r="F140" s="12">
        <v>45</v>
      </c>
      <c r="G140" s="24">
        <v>11.12</v>
      </c>
      <c r="H140" s="12">
        <v>13</v>
      </c>
      <c r="I140" s="12">
        <v>30</v>
      </c>
      <c r="J140" s="12">
        <v>23</v>
      </c>
      <c r="N140" s="24">
        <f>+B140*Notes!$C$12</f>
        <v>86.9376222560313</v>
      </c>
      <c r="O140" s="24">
        <f>+C140*Notes!$C$12</f>
        <v>17.38752445120626</v>
      </c>
      <c r="P140" s="24">
        <f>+D140*Notes!$C$12</f>
        <v>128.23299282764617</v>
      </c>
      <c r="Q140" s="24">
        <f>+E140/Notes!C$28</f>
        <v>2.11819998231303</v>
      </c>
      <c r="R140" s="24">
        <f t="shared" si="4"/>
        <v>45</v>
      </c>
      <c r="S140" s="24">
        <f>+G140/Notes!$C$17</f>
        <v>0.09325721799964944</v>
      </c>
      <c r="T140" s="24">
        <f t="shared" si="5"/>
        <v>13</v>
      </c>
      <c r="U140" s="24">
        <f>+I140/Notes!$C$11</f>
        <v>65.20321669202347</v>
      </c>
      <c r="V140" s="24">
        <f>+J140/Notes!$C$14</f>
        <v>20.886305848165637</v>
      </c>
      <c r="W140" s="24"/>
      <c r="X140" s="24"/>
      <c r="AM140" s="24"/>
      <c r="AN140" s="24"/>
      <c r="AO140" s="24"/>
      <c r="AP140" s="24"/>
    </row>
    <row r="141" spans="1:42" ht="15" customHeight="1">
      <c r="A141" s="12">
        <v>1922</v>
      </c>
      <c r="B141" s="12">
        <v>39</v>
      </c>
      <c r="C141" s="12">
        <v>8</v>
      </c>
      <c r="D141" s="12">
        <v>61</v>
      </c>
      <c r="E141" s="12">
        <v>67</v>
      </c>
      <c r="F141" s="12">
        <v>39</v>
      </c>
      <c r="G141" s="24">
        <v>9.68</v>
      </c>
      <c r="H141" s="12">
        <v>12</v>
      </c>
      <c r="I141" s="12">
        <v>25</v>
      </c>
      <c r="J141" s="12">
        <v>20</v>
      </c>
      <c r="N141" s="24">
        <f>+B141*Notes!$C$12</f>
        <v>84.76418169963053</v>
      </c>
      <c r="O141" s="24">
        <f>+C141*Notes!$C$12</f>
        <v>17.38752445120626</v>
      </c>
      <c r="P141" s="24">
        <f>+D141*Notes!$C$12</f>
        <v>132.57987394044773</v>
      </c>
      <c r="Q141" s="24">
        <f>+E141/Notes!C$28</f>
        <v>2.087049982573133</v>
      </c>
      <c r="R141" s="24">
        <f t="shared" si="4"/>
        <v>39</v>
      </c>
      <c r="S141" s="24">
        <f>+G141/Notes!$C$17</f>
        <v>0.08118074372631355</v>
      </c>
      <c r="T141" s="24">
        <f t="shared" si="5"/>
        <v>12</v>
      </c>
      <c r="U141" s="24">
        <f>+I141/Notes!$C$11</f>
        <v>54.33601391001956</v>
      </c>
      <c r="V141" s="24">
        <f>+J141/Notes!$C$14</f>
        <v>18.162005085361425</v>
      </c>
      <c r="W141" s="24"/>
      <c r="X141" s="24"/>
      <c r="AM141" s="24"/>
      <c r="AN141" s="24"/>
      <c r="AO141" s="24"/>
      <c r="AP141" s="24"/>
    </row>
    <row r="142" spans="1:42" ht="15" customHeight="1">
      <c r="A142" s="12">
        <v>1923</v>
      </c>
      <c r="B142" s="12">
        <v>40</v>
      </c>
      <c r="C142" s="12">
        <v>11</v>
      </c>
      <c r="D142" s="12">
        <v>62</v>
      </c>
      <c r="E142" s="12">
        <v>68</v>
      </c>
      <c r="F142" s="12">
        <v>41</v>
      </c>
      <c r="G142" s="24">
        <v>8.85</v>
      </c>
      <c r="H142" s="12">
        <v>12</v>
      </c>
      <c r="I142" s="12">
        <v>26</v>
      </c>
      <c r="J142" s="12">
        <v>19</v>
      </c>
      <c r="N142" s="24">
        <f>+B142*Notes!$C$12</f>
        <v>86.9376222560313</v>
      </c>
      <c r="O142" s="24">
        <f>+C142*Notes!$C$12</f>
        <v>23.907846120408607</v>
      </c>
      <c r="P142" s="24">
        <f>+D142*Notes!$C$12</f>
        <v>134.75331449684853</v>
      </c>
      <c r="Q142" s="24">
        <f>+E142/Notes!C$28</f>
        <v>2.11819998231303</v>
      </c>
      <c r="R142" s="24">
        <f t="shared" si="4"/>
        <v>41</v>
      </c>
      <c r="S142" s="24">
        <f>+G142/Notes!$C$17</f>
        <v>0.07421999813821022</v>
      </c>
      <c r="T142" s="24">
        <f t="shared" si="5"/>
        <v>12</v>
      </c>
      <c r="U142" s="24">
        <f>+I142/Notes!$C$11</f>
        <v>56.509454466420344</v>
      </c>
      <c r="V142" s="24">
        <f>+J142/Notes!$C$14</f>
        <v>17.253904831093354</v>
      </c>
      <c r="W142" s="24"/>
      <c r="X142" s="24"/>
      <c r="AM142" s="24"/>
      <c r="AN142" s="24"/>
      <c r="AO142" s="24"/>
      <c r="AP142" s="24"/>
    </row>
    <row r="143" spans="1:42" ht="15" customHeight="1">
      <c r="A143" s="12">
        <v>1924</v>
      </c>
      <c r="B143" s="12">
        <v>46</v>
      </c>
      <c r="C143" s="12">
        <v>9</v>
      </c>
      <c r="D143" s="12">
        <v>61</v>
      </c>
      <c r="E143" s="12">
        <v>71</v>
      </c>
      <c r="F143" s="12">
        <v>41</v>
      </c>
      <c r="G143" s="24">
        <v>9.32</v>
      </c>
      <c r="H143" s="12">
        <v>12</v>
      </c>
      <c r="I143" s="12">
        <v>30</v>
      </c>
      <c r="J143" s="12">
        <v>20</v>
      </c>
      <c r="N143" s="24">
        <f>+B143*Notes!$C$12</f>
        <v>99.978265594436</v>
      </c>
      <c r="O143" s="24">
        <f>+C143*Notes!$C$12</f>
        <v>19.560965007607045</v>
      </c>
      <c r="P143" s="24">
        <f>+D143*Notes!$C$12</f>
        <v>132.57987394044773</v>
      </c>
      <c r="Q143" s="24">
        <f>+E143/Notes!C$28</f>
        <v>2.211649981532723</v>
      </c>
      <c r="R143" s="24">
        <f t="shared" si="4"/>
        <v>41</v>
      </c>
      <c r="S143" s="24">
        <f>+G143/Notes!$C$17</f>
        <v>0.07816162515797957</v>
      </c>
      <c r="T143" s="24">
        <f t="shared" si="5"/>
        <v>12</v>
      </c>
      <c r="U143" s="24">
        <f>+I143/Notes!$C$11</f>
        <v>65.20321669202347</v>
      </c>
      <c r="V143" s="24">
        <f>+J143/Notes!$C$14</f>
        <v>18.162005085361425</v>
      </c>
      <c r="W143" s="24"/>
      <c r="X143" s="24"/>
      <c r="AM143" s="24"/>
      <c r="AN143" s="24"/>
      <c r="AO143" s="24"/>
      <c r="AP143" s="24"/>
    </row>
    <row r="144" spans="1:42" ht="15" customHeight="1">
      <c r="A144" s="12">
        <v>1925</v>
      </c>
      <c r="B144" s="12">
        <v>54</v>
      </c>
      <c r="C144" s="12">
        <v>7</v>
      </c>
      <c r="D144" s="12">
        <v>63</v>
      </c>
      <c r="F144" s="12">
        <v>41</v>
      </c>
      <c r="G144" s="24">
        <v>11.34</v>
      </c>
      <c r="H144" s="12">
        <v>12</v>
      </c>
      <c r="I144" s="12">
        <v>27</v>
      </c>
      <c r="J144" s="12">
        <v>22</v>
      </c>
      <c r="N144" s="24">
        <f>+B144*Notes!$C$12</f>
        <v>117.36579004564226</v>
      </c>
      <c r="O144" s="24">
        <f>+C144*Notes!$C$12</f>
        <v>15.214083894805478</v>
      </c>
      <c r="P144" s="24">
        <f>+D144*Notes!$C$12</f>
        <v>136.9267550532493</v>
      </c>
      <c r="Q144" s="24">
        <f>+E144/Notes!C$28</f>
        <v>0</v>
      </c>
      <c r="R144" s="24">
        <f t="shared" si="4"/>
        <v>41</v>
      </c>
      <c r="S144" s="24">
        <f>+G144/Notes!$C$17</f>
        <v>0.0951022349025202</v>
      </c>
      <c r="T144" s="24">
        <f t="shared" si="5"/>
        <v>12</v>
      </c>
      <c r="U144" s="24">
        <f>+I144/Notes!$C$11</f>
        <v>58.68289502282112</v>
      </c>
      <c r="V144" s="24">
        <f>+J144/Notes!$C$14</f>
        <v>19.978205593897567</v>
      </c>
      <c r="W144" s="24"/>
      <c r="X144" s="24"/>
      <c r="AM144" s="24"/>
      <c r="AN144" s="24"/>
      <c r="AO144" s="24"/>
      <c r="AP144" s="24"/>
    </row>
    <row r="145" spans="1:42" ht="15" customHeight="1">
      <c r="A145" s="12">
        <v>1926</v>
      </c>
      <c r="B145" s="12">
        <v>54</v>
      </c>
      <c r="C145" s="12">
        <v>7</v>
      </c>
      <c r="D145" s="12">
        <v>63</v>
      </c>
      <c r="F145" s="12">
        <v>43</v>
      </c>
      <c r="G145" s="24">
        <v>11.05</v>
      </c>
      <c r="H145" s="12">
        <v>12</v>
      </c>
      <c r="I145" s="12">
        <v>26</v>
      </c>
      <c r="J145" s="12">
        <v>21</v>
      </c>
      <c r="N145" s="24">
        <f>+B145*Notes!$C$12</f>
        <v>117.36579004564226</v>
      </c>
      <c r="O145" s="24">
        <f>+C145*Notes!$C$12</f>
        <v>15.214083894805478</v>
      </c>
      <c r="P145" s="24">
        <f>+D145*Notes!$C$12</f>
        <v>136.9267550532493</v>
      </c>
      <c r="Q145" s="24">
        <f>+E145/Notes!C$28</f>
        <v>0</v>
      </c>
      <c r="R145" s="24">
        <f t="shared" si="4"/>
        <v>43</v>
      </c>
      <c r="S145" s="24">
        <f>+G145/Notes!$C$17</f>
        <v>0.09267016716691785</v>
      </c>
      <c r="T145" s="24">
        <f t="shared" si="5"/>
        <v>12</v>
      </c>
      <c r="U145" s="24">
        <f>+I145/Notes!$C$11</f>
        <v>56.509454466420344</v>
      </c>
      <c r="V145" s="24">
        <f>+J145/Notes!$C$14</f>
        <v>19.070105339629496</v>
      </c>
      <c r="W145" s="24"/>
      <c r="X145" s="24"/>
      <c r="AM145" s="24"/>
      <c r="AN145" s="24"/>
      <c r="AO145" s="24"/>
      <c r="AP145" s="24"/>
    </row>
    <row r="146" spans="1:42" ht="15" customHeight="1">
      <c r="A146" s="12">
        <v>1927</v>
      </c>
      <c r="B146" s="12">
        <v>52</v>
      </c>
      <c r="C146" s="12">
        <v>7</v>
      </c>
      <c r="D146" s="12">
        <v>62</v>
      </c>
      <c r="F146" s="12">
        <v>42</v>
      </c>
      <c r="G146" s="24">
        <v>9.97</v>
      </c>
      <c r="H146" s="12">
        <v>12</v>
      </c>
      <c r="I146" s="12">
        <v>29</v>
      </c>
      <c r="J146" s="12">
        <v>21</v>
      </c>
      <c r="N146" s="24">
        <f>+B146*Notes!$C$12</f>
        <v>113.0189089328407</v>
      </c>
      <c r="O146" s="24">
        <f>+C146*Notes!$C$12</f>
        <v>15.214083894805478</v>
      </c>
      <c r="P146" s="24">
        <f>+D146*Notes!$C$12</f>
        <v>134.75331449684853</v>
      </c>
      <c r="Q146" s="24">
        <f>+E146/Notes!C$28</f>
        <v>0</v>
      </c>
      <c r="R146" s="24">
        <f t="shared" si="4"/>
        <v>42</v>
      </c>
      <c r="S146" s="24">
        <f>+G146/Notes!$C$17</f>
        <v>0.08361281146191592</v>
      </c>
      <c r="T146" s="24">
        <f t="shared" si="5"/>
        <v>12</v>
      </c>
      <c r="U146" s="24">
        <f>+I146/Notes!$C$11</f>
        <v>63.02977613562269</v>
      </c>
      <c r="V146" s="24">
        <f>+J146/Notes!$C$14</f>
        <v>19.070105339629496</v>
      </c>
      <c r="W146" s="24"/>
      <c r="X146" s="24"/>
      <c r="AM146" s="24"/>
      <c r="AN146" s="24"/>
      <c r="AO146" s="24"/>
      <c r="AP146" s="24"/>
    </row>
    <row r="147" spans="1:42" ht="15" customHeight="1">
      <c r="A147" s="12">
        <v>1928</v>
      </c>
      <c r="B147" s="12">
        <v>49</v>
      </c>
      <c r="C147" s="12">
        <v>7</v>
      </c>
      <c r="D147" s="12">
        <v>59</v>
      </c>
      <c r="F147" s="12">
        <v>43</v>
      </c>
      <c r="G147" s="24">
        <v>9.64</v>
      </c>
      <c r="H147" s="12">
        <v>11</v>
      </c>
      <c r="I147" s="12">
        <v>31</v>
      </c>
      <c r="J147" s="12">
        <v>25</v>
      </c>
      <c r="N147" s="24">
        <f>+B147*Notes!$C$12</f>
        <v>106.49858726363834</v>
      </c>
      <c r="O147" s="24">
        <f>+C147*Notes!$C$12</f>
        <v>15.214083894805478</v>
      </c>
      <c r="P147" s="24">
        <f>+D147*Notes!$C$12</f>
        <v>128.23299282764617</v>
      </c>
      <c r="Q147" s="24">
        <f>+E147/Notes!C$28</f>
        <v>0</v>
      </c>
      <c r="R147" s="24">
        <f t="shared" si="4"/>
        <v>43</v>
      </c>
      <c r="S147" s="24">
        <f>+G147/Notes!$C$17</f>
        <v>0.08084528610760978</v>
      </c>
      <c r="T147" s="24">
        <f t="shared" si="5"/>
        <v>11</v>
      </c>
      <c r="U147" s="24">
        <f>+I147/Notes!$C$11</f>
        <v>67.37665724842425</v>
      </c>
      <c r="V147" s="24">
        <f>+J147/Notes!$C$14</f>
        <v>22.702506356701782</v>
      </c>
      <c r="W147" s="24"/>
      <c r="X147" s="24"/>
      <c r="AM147" s="24"/>
      <c r="AN147" s="24"/>
      <c r="AO147" s="24"/>
      <c r="AP147" s="24"/>
    </row>
    <row r="148" spans="1:42" ht="15" customHeight="1">
      <c r="A148" s="12">
        <v>1929</v>
      </c>
      <c r="B148" s="12">
        <v>51</v>
      </c>
      <c r="C148" s="12">
        <v>6</v>
      </c>
      <c r="D148" s="12">
        <v>65</v>
      </c>
      <c r="F148" s="12">
        <v>44</v>
      </c>
      <c r="G148" s="24">
        <v>9.08</v>
      </c>
      <c r="H148" s="12">
        <v>11</v>
      </c>
      <c r="I148" s="12">
        <v>34</v>
      </c>
      <c r="J148" s="12">
        <v>25</v>
      </c>
      <c r="N148" s="24">
        <f>+B148*Notes!$C$12</f>
        <v>110.84546837643991</v>
      </c>
      <c r="O148" s="24">
        <f>+C148*Notes!$C$12</f>
        <v>13.040643338404696</v>
      </c>
      <c r="P148" s="24">
        <f>+D148*Notes!$C$12</f>
        <v>141.27363616605086</v>
      </c>
      <c r="Q148" s="24">
        <f>+E148/Notes!C$28</f>
        <v>0</v>
      </c>
      <c r="R148" s="24">
        <f t="shared" si="4"/>
        <v>44</v>
      </c>
      <c r="S148" s="24">
        <f>+G148/Notes!$C$17</f>
        <v>0.07614887944575692</v>
      </c>
      <c r="T148" s="24">
        <f t="shared" si="5"/>
        <v>11</v>
      </c>
      <c r="U148" s="24">
        <f>+I148/Notes!$C$11</f>
        <v>73.8969789176266</v>
      </c>
      <c r="V148" s="24">
        <f>+J148/Notes!$C$14</f>
        <v>22.702506356701782</v>
      </c>
      <c r="W148" s="24"/>
      <c r="X148" s="24"/>
      <c r="AM148" s="24"/>
      <c r="AN148" s="24"/>
      <c r="AO148" s="24"/>
      <c r="AP148" s="24"/>
    </row>
    <row r="149" spans="1:42" ht="15" customHeight="1">
      <c r="A149" s="12">
        <v>1930</v>
      </c>
      <c r="B149" s="12">
        <v>41</v>
      </c>
      <c r="C149" s="12">
        <v>6</v>
      </c>
      <c r="D149" s="12">
        <v>61</v>
      </c>
      <c r="F149" s="12">
        <v>36</v>
      </c>
      <c r="G149" s="24">
        <v>8.16</v>
      </c>
      <c r="H149" s="12">
        <v>10</v>
      </c>
      <c r="I149" s="12">
        <v>32</v>
      </c>
      <c r="J149" s="12">
        <v>22</v>
      </c>
      <c r="N149" s="24">
        <f>+B149*Notes!$C$12</f>
        <v>89.11106281243208</v>
      </c>
      <c r="O149" s="24">
        <f>+C149*Notes!$C$12</f>
        <v>13.040643338404696</v>
      </c>
      <c r="P149" s="24">
        <f>+D149*Notes!$C$12</f>
        <v>132.57987394044773</v>
      </c>
      <c r="Q149" s="24">
        <f>+E149/Notes!C$28</f>
        <v>0</v>
      </c>
      <c r="R149" s="24">
        <f t="shared" si="4"/>
        <v>36</v>
      </c>
      <c r="S149" s="24">
        <f>+G149/Notes!$C$17</f>
        <v>0.0684333542155701</v>
      </c>
      <c r="T149" s="24">
        <f t="shared" si="5"/>
        <v>10</v>
      </c>
      <c r="U149" s="24">
        <f>+I149/Notes!$C$11</f>
        <v>69.55009780482504</v>
      </c>
      <c r="V149" s="24">
        <f>+J149/Notes!$C$14</f>
        <v>19.978205593897567</v>
      </c>
      <c r="W149" s="24"/>
      <c r="X149" s="24"/>
      <c r="AM149" s="24"/>
      <c r="AN149" s="24"/>
      <c r="AO149" s="24"/>
      <c r="AP149" s="24"/>
    </row>
    <row r="150" spans="1:42" ht="15" customHeight="1">
      <c r="A150" s="12">
        <v>1931</v>
      </c>
      <c r="B150" s="12">
        <v>31</v>
      </c>
      <c r="C150" s="12">
        <v>5</v>
      </c>
      <c r="D150" s="12">
        <v>53</v>
      </c>
      <c r="F150" s="12">
        <v>30</v>
      </c>
      <c r="G150" s="24">
        <v>6.64</v>
      </c>
      <c r="H150" s="12">
        <v>8</v>
      </c>
      <c r="I150" s="12">
        <v>28</v>
      </c>
      <c r="J150" s="12">
        <v>22</v>
      </c>
      <c r="N150" s="24">
        <f>+B150*Notes!$C$12</f>
        <v>67.37665724842427</v>
      </c>
      <c r="O150" s="24">
        <f>+C150*Notes!$C$12</f>
        <v>10.867202782003913</v>
      </c>
      <c r="P150" s="24">
        <f>+D150*Notes!$C$12</f>
        <v>115.19234948924148</v>
      </c>
      <c r="Q150" s="24">
        <f>+E150/Notes!C$28</f>
        <v>0</v>
      </c>
      <c r="R150" s="24">
        <f t="shared" si="4"/>
        <v>30</v>
      </c>
      <c r="S150" s="24">
        <f>+G150/Notes!$C$17</f>
        <v>0.055685964704826646</v>
      </c>
      <c r="T150" s="24">
        <f t="shared" si="5"/>
        <v>8</v>
      </c>
      <c r="U150" s="24">
        <f>+I150/Notes!$C$11</f>
        <v>60.856335579221906</v>
      </c>
      <c r="V150" s="24">
        <f>+J150/Notes!$C$14</f>
        <v>19.978205593897567</v>
      </c>
      <c r="W150" s="24"/>
      <c r="X150" s="24"/>
      <c r="AM150" s="24"/>
      <c r="AN150" s="24"/>
      <c r="AO150" s="24"/>
      <c r="AP150" s="24"/>
    </row>
    <row r="151" spans="1:42" ht="15" customHeight="1">
      <c r="A151" s="12">
        <v>1932</v>
      </c>
      <c r="B151" s="12">
        <v>31</v>
      </c>
      <c r="C151" s="12">
        <v>5</v>
      </c>
      <c r="D151" s="12">
        <v>52</v>
      </c>
      <c r="F151" s="12">
        <v>26</v>
      </c>
      <c r="G151" s="24">
        <v>6.04</v>
      </c>
      <c r="H151" s="12">
        <v>8</v>
      </c>
      <c r="I151" s="12">
        <v>26</v>
      </c>
      <c r="J151" s="12">
        <v>24</v>
      </c>
      <c r="N151" s="24">
        <f>+B151*Notes!$C$12</f>
        <v>67.37665724842427</v>
      </c>
      <c r="O151" s="24">
        <f>+C151*Notes!$C$12</f>
        <v>10.867202782003913</v>
      </c>
      <c r="P151" s="24">
        <f>+D151*Notes!$C$12</f>
        <v>113.0189089328407</v>
      </c>
      <c r="Q151" s="24">
        <f>+E151/Notes!C$28</f>
        <v>0</v>
      </c>
      <c r="R151" s="24">
        <f t="shared" si="4"/>
        <v>26</v>
      </c>
      <c r="S151" s="24">
        <f>+G151/Notes!$C$17</f>
        <v>0.05065410042427002</v>
      </c>
      <c r="T151" s="24">
        <f t="shared" si="5"/>
        <v>8</v>
      </c>
      <c r="U151" s="24">
        <f>+I151/Notes!$C$11</f>
        <v>56.509454466420344</v>
      </c>
      <c r="V151" s="24">
        <f>+J151/Notes!$C$14</f>
        <v>21.794406102433708</v>
      </c>
      <c r="W151" s="24"/>
      <c r="X151" s="24"/>
      <c r="AM151" s="24"/>
      <c r="AN151" s="24"/>
      <c r="AO151" s="24"/>
      <c r="AP151" s="24"/>
    </row>
    <row r="152" spans="1:42" ht="15" customHeight="1">
      <c r="A152" s="12">
        <v>1933</v>
      </c>
      <c r="B152" s="12">
        <v>28</v>
      </c>
      <c r="C152" s="12">
        <v>5</v>
      </c>
      <c r="D152" s="12">
        <v>47</v>
      </c>
      <c r="F152" s="12">
        <v>26</v>
      </c>
      <c r="G152" s="24">
        <v>7.54</v>
      </c>
      <c r="H152" s="12">
        <v>8</v>
      </c>
      <c r="I152" s="12">
        <v>25</v>
      </c>
      <c r="J152" s="12">
        <v>25</v>
      </c>
      <c r="N152" s="24">
        <f>+B152*Notes!$C$12</f>
        <v>60.85633557922191</v>
      </c>
      <c r="O152" s="24">
        <f>+C152*Notes!$C$12</f>
        <v>10.867202782003913</v>
      </c>
      <c r="P152" s="24">
        <f>+D152*Notes!$C$12</f>
        <v>102.15170615083679</v>
      </c>
      <c r="Q152" s="24">
        <f>+E152/Notes!C$28</f>
        <v>0</v>
      </c>
      <c r="R152" s="24">
        <f t="shared" si="4"/>
        <v>26</v>
      </c>
      <c r="S152" s="24">
        <f>+G152/Notes!$C$17</f>
        <v>0.06323376112566159</v>
      </c>
      <c r="T152" s="24">
        <f t="shared" si="5"/>
        <v>8</v>
      </c>
      <c r="U152" s="24">
        <f>+I152/Notes!$C$11</f>
        <v>54.33601391001956</v>
      </c>
      <c r="V152" s="24">
        <f>+J152/Notes!$C$14</f>
        <v>22.702506356701782</v>
      </c>
      <c r="W152" s="24"/>
      <c r="X152" s="24"/>
      <c r="AM152" s="24"/>
      <c r="AN152" s="24"/>
      <c r="AO152" s="24"/>
      <c r="AP152" s="24"/>
    </row>
    <row r="153" spans="1:42" ht="15" customHeight="1">
      <c r="A153" s="12">
        <v>1934</v>
      </c>
      <c r="B153" s="12">
        <v>28</v>
      </c>
      <c r="C153" s="12">
        <v>6</v>
      </c>
      <c r="D153" s="12">
        <v>51</v>
      </c>
      <c r="F153" s="12">
        <v>30</v>
      </c>
      <c r="G153" s="24">
        <v>8.91</v>
      </c>
      <c r="H153" s="12">
        <v>10</v>
      </c>
      <c r="I153" s="12">
        <v>27</v>
      </c>
      <c r="J153" s="12">
        <v>24</v>
      </c>
      <c r="N153" s="24">
        <f>+B153*Notes!$C$12</f>
        <v>60.85633557922191</v>
      </c>
      <c r="O153" s="24">
        <f>+C153*Notes!$C$12</f>
        <v>13.040643338404696</v>
      </c>
      <c r="P153" s="24">
        <f>+D153*Notes!$C$12</f>
        <v>110.84546837643991</v>
      </c>
      <c r="Q153" s="24">
        <f>+E153/Notes!C$28</f>
        <v>0</v>
      </c>
      <c r="R153" s="24">
        <f t="shared" si="4"/>
        <v>30</v>
      </c>
      <c r="S153" s="24">
        <f>+G153/Notes!$C$17</f>
        <v>0.07472318456626588</v>
      </c>
      <c r="T153" s="24">
        <f t="shared" si="5"/>
        <v>10</v>
      </c>
      <c r="U153" s="24">
        <f>+I153/Notes!$C$11</f>
        <v>58.68289502282112</v>
      </c>
      <c r="V153" s="24">
        <f>+J153/Notes!$C$14</f>
        <v>21.794406102433708</v>
      </c>
      <c r="W153" s="24"/>
      <c r="X153" s="24"/>
      <c r="AM153" s="24"/>
      <c r="AN153" s="24"/>
      <c r="AO153" s="24"/>
      <c r="AP153" s="24"/>
    </row>
    <row r="154" spans="1:42" ht="15" customHeight="1">
      <c r="A154" s="12">
        <v>1935</v>
      </c>
      <c r="B154" s="12">
        <v>26</v>
      </c>
      <c r="C154" s="12">
        <v>6</v>
      </c>
      <c r="D154" s="12">
        <v>55</v>
      </c>
      <c r="F154" s="12">
        <v>33</v>
      </c>
      <c r="G154" s="24">
        <v>8.88</v>
      </c>
      <c r="H154" s="12">
        <v>11</v>
      </c>
      <c r="I154" s="12">
        <v>25</v>
      </c>
      <c r="J154" s="12">
        <v>23</v>
      </c>
      <c r="N154" s="24">
        <f>+B154*Notes!$C$12</f>
        <v>56.50945446642035</v>
      </c>
      <c r="O154" s="24">
        <f>+C154*Notes!$C$12</f>
        <v>13.040643338404696</v>
      </c>
      <c r="P154" s="24">
        <f>+D154*Notes!$C$12</f>
        <v>119.53923060204305</v>
      </c>
      <c r="Q154" s="24">
        <f>+E154/Notes!C$28</f>
        <v>0</v>
      </c>
      <c r="R154" s="24">
        <f t="shared" si="4"/>
        <v>33</v>
      </c>
      <c r="S154" s="24">
        <f>+G154/Notes!$C$17</f>
        <v>0.07447159135223806</v>
      </c>
      <c r="T154" s="24">
        <f t="shared" si="5"/>
        <v>11</v>
      </c>
      <c r="U154" s="24">
        <f>+I154/Notes!$C$11</f>
        <v>54.33601391001956</v>
      </c>
      <c r="V154" s="24">
        <f>+J154/Notes!$C$14</f>
        <v>20.886305848165637</v>
      </c>
      <c r="W154" s="24"/>
      <c r="X154" s="24"/>
      <c r="AM154" s="24"/>
      <c r="AN154" s="24"/>
      <c r="AO154" s="24"/>
      <c r="AP154" s="24"/>
    </row>
    <row r="155" spans="1:42" ht="15" customHeight="1">
      <c r="A155" s="12">
        <v>1936</v>
      </c>
      <c r="B155" s="12">
        <v>25</v>
      </c>
      <c r="C155" s="12">
        <v>6</v>
      </c>
      <c r="D155" s="12">
        <v>52</v>
      </c>
      <c r="F155" s="12">
        <v>34</v>
      </c>
      <c r="G155" s="24">
        <v>8.61</v>
      </c>
      <c r="H155" s="12">
        <v>11</v>
      </c>
      <c r="I155" s="12">
        <v>25</v>
      </c>
      <c r="J155" s="12">
        <v>25</v>
      </c>
      <c r="N155" s="24">
        <f>+B155*Notes!$C$12</f>
        <v>54.33601391001957</v>
      </c>
      <c r="O155" s="24">
        <f>+C155*Notes!$C$12</f>
        <v>13.040643338404696</v>
      </c>
      <c r="P155" s="24">
        <f>+D155*Notes!$C$12</f>
        <v>113.0189089328407</v>
      </c>
      <c r="Q155" s="24">
        <f>+E155/Notes!C$28</f>
        <v>0</v>
      </c>
      <c r="R155" s="24">
        <f t="shared" si="4"/>
        <v>34</v>
      </c>
      <c r="S155" s="24">
        <f>+G155/Notes!$C$17</f>
        <v>0.07220725242598756</v>
      </c>
      <c r="T155" s="24">
        <f t="shared" si="5"/>
        <v>11</v>
      </c>
      <c r="U155" s="24">
        <f>+I155/Notes!$C$11</f>
        <v>54.33601391001956</v>
      </c>
      <c r="V155" s="24">
        <f>+J155/Notes!$C$14</f>
        <v>22.702506356701782</v>
      </c>
      <c r="W155" s="24"/>
      <c r="X155" s="24"/>
      <c r="AM155" s="24"/>
      <c r="AN155" s="24"/>
      <c r="AO155" s="24"/>
      <c r="AP155" s="24"/>
    </row>
    <row r="156" spans="1:42" ht="15" customHeight="1">
      <c r="A156" s="12">
        <v>1937</v>
      </c>
      <c r="B156" s="12">
        <v>26</v>
      </c>
      <c r="C156" s="12">
        <v>6</v>
      </c>
      <c r="D156" s="12">
        <v>55</v>
      </c>
      <c r="F156" s="12">
        <v>33</v>
      </c>
      <c r="G156" s="24">
        <v>8.64</v>
      </c>
      <c r="H156" s="12">
        <v>11</v>
      </c>
      <c r="I156" s="12">
        <v>26</v>
      </c>
      <c r="J156" s="12">
        <v>25</v>
      </c>
      <c r="N156" s="24">
        <f>+B156*Notes!$C$12</f>
        <v>56.50945446642035</v>
      </c>
      <c r="O156" s="24">
        <f>+C156*Notes!$C$12</f>
        <v>13.040643338404696</v>
      </c>
      <c r="P156" s="24">
        <f>+D156*Notes!$C$12</f>
        <v>119.53923060204305</v>
      </c>
      <c r="Q156" s="24">
        <f>+E156/Notes!C$28</f>
        <v>0</v>
      </c>
      <c r="R156" s="24">
        <f t="shared" si="4"/>
        <v>33</v>
      </c>
      <c r="S156" s="24">
        <f>+G156/Notes!$C$17</f>
        <v>0.07245884564001541</v>
      </c>
      <c r="T156" s="24">
        <f t="shared" si="5"/>
        <v>11</v>
      </c>
      <c r="U156" s="24">
        <f>+I156/Notes!$C$11</f>
        <v>56.509454466420344</v>
      </c>
      <c r="V156" s="24">
        <f>+J156/Notes!$C$14</f>
        <v>22.702506356701782</v>
      </c>
      <c r="W156" s="24"/>
      <c r="X156" s="24"/>
      <c r="AM156" s="24"/>
      <c r="AN156" s="24"/>
      <c r="AO156" s="24"/>
      <c r="AP156" s="24"/>
    </row>
    <row r="157" spans="1:42" ht="15" customHeight="1">
      <c r="A157" s="12">
        <v>1938</v>
      </c>
      <c r="B157" s="12">
        <v>24</v>
      </c>
      <c r="C157" s="12">
        <v>6</v>
      </c>
      <c r="D157" s="12">
        <v>55</v>
      </c>
      <c r="F157" s="12">
        <v>32</v>
      </c>
      <c r="G157" s="24">
        <v>7.37</v>
      </c>
      <c r="H157" s="12">
        <v>11</v>
      </c>
      <c r="I157" s="12">
        <v>27</v>
      </c>
      <c r="J157" s="12">
        <v>24</v>
      </c>
      <c r="N157" s="24">
        <f>+B157*Notes!$C$12</f>
        <v>52.16257335361878</v>
      </c>
      <c r="O157" s="24">
        <f>+C157*Notes!$C$12</f>
        <v>13.040643338404696</v>
      </c>
      <c r="P157" s="24">
        <f>+D157*Notes!$C$12</f>
        <v>119.53923060204305</v>
      </c>
      <c r="Q157" s="24">
        <f>+E157/Notes!C$28</f>
        <v>0</v>
      </c>
      <c r="R157" s="24">
        <f t="shared" si="4"/>
        <v>32</v>
      </c>
      <c r="S157" s="24">
        <f>+G157/Notes!$C$17</f>
        <v>0.061808066246170544</v>
      </c>
      <c r="T157" s="24">
        <f t="shared" si="5"/>
        <v>11</v>
      </c>
      <c r="U157" s="24">
        <f>+I157/Notes!$C$11</f>
        <v>58.68289502282112</v>
      </c>
      <c r="V157" s="24">
        <f>+J157/Notes!$C$14</f>
        <v>21.794406102433708</v>
      </c>
      <c r="W157" s="24"/>
      <c r="X157" s="24"/>
      <c r="AM157" s="24"/>
      <c r="AN157" s="24"/>
      <c r="AO157" s="24"/>
      <c r="AP157" s="24"/>
    </row>
    <row r="158" spans="1:42" ht="15" customHeight="1">
      <c r="A158" s="12">
        <v>1939</v>
      </c>
      <c r="B158" s="12">
        <v>24</v>
      </c>
      <c r="C158" s="12">
        <v>6</v>
      </c>
      <c r="D158" s="12">
        <v>57</v>
      </c>
      <c r="F158" s="12">
        <v>28</v>
      </c>
      <c r="G158" s="24">
        <v>7.34</v>
      </c>
      <c r="H158" s="12">
        <v>10</v>
      </c>
      <c r="J158" s="12">
        <v>25</v>
      </c>
      <c r="N158" s="24">
        <f>+B158*Notes!$C$12</f>
        <v>52.16257335361878</v>
      </c>
      <c r="O158" s="24">
        <f>+C158*Notes!$C$12</f>
        <v>13.040643338404696</v>
      </c>
      <c r="P158" s="24">
        <f>+D158*Notes!$C$12</f>
        <v>123.8861117148446</v>
      </c>
      <c r="Q158" s="24">
        <f>+E158/Notes!C$28</f>
        <v>0</v>
      </c>
      <c r="R158" s="24">
        <f t="shared" si="4"/>
        <v>28</v>
      </c>
      <c r="S158" s="24">
        <f>+G158/Notes!$C$17</f>
        <v>0.06155647303214271</v>
      </c>
      <c r="T158" s="24">
        <f t="shared" si="5"/>
        <v>10</v>
      </c>
      <c r="U158" s="24">
        <f>+I158/Notes!$C$11</f>
        <v>0</v>
      </c>
      <c r="V158" s="24">
        <f>+J158/Notes!$C$14</f>
        <v>22.702506356701782</v>
      </c>
      <c r="W158" s="24"/>
      <c r="X158" s="24"/>
      <c r="AM158" s="24"/>
      <c r="AN158" s="24"/>
      <c r="AO158" s="24"/>
      <c r="AP158" s="24"/>
    </row>
    <row r="159" spans="1:42" ht="15" customHeight="1">
      <c r="A159" s="12">
        <v>1940</v>
      </c>
      <c r="B159" s="12">
        <v>23</v>
      </c>
      <c r="C159" s="12">
        <v>5</v>
      </c>
      <c r="D159" s="12">
        <v>59</v>
      </c>
      <c r="F159" s="12">
        <v>29</v>
      </c>
      <c r="G159" s="24">
        <v>7.96</v>
      </c>
      <c r="H159" s="12">
        <v>11</v>
      </c>
      <c r="J159" s="12">
        <v>26</v>
      </c>
      <c r="N159" s="24">
        <f>+B159*Notes!$C$12</f>
        <v>49.989132797218</v>
      </c>
      <c r="O159" s="24">
        <f>+C159*Notes!$C$12</f>
        <v>10.867202782003913</v>
      </c>
      <c r="P159" s="24">
        <f>+D159*Notes!$C$12</f>
        <v>128.23299282764617</v>
      </c>
      <c r="Q159" s="24">
        <f>+E159/Notes!C$28</f>
        <v>0</v>
      </c>
      <c r="R159" s="24">
        <f t="shared" si="4"/>
        <v>29</v>
      </c>
      <c r="S159" s="24">
        <f>+G159/Notes!$C$17</f>
        <v>0.06675606612205122</v>
      </c>
      <c r="T159" s="24">
        <f t="shared" si="5"/>
        <v>11</v>
      </c>
      <c r="U159" s="24">
        <f>+I159/Notes!$C$11</f>
        <v>0</v>
      </c>
      <c r="V159" s="24">
        <f>+J159/Notes!$C$14</f>
        <v>23.610606610969853</v>
      </c>
      <c r="W159" s="24"/>
      <c r="X159" s="24"/>
      <c r="AM159" s="24"/>
      <c r="AN159" s="24"/>
      <c r="AO159" s="24"/>
      <c r="AP159" s="24"/>
    </row>
    <row r="160" ht="15">
      <c r="W160" s="24"/>
    </row>
    <row r="161" ht="15">
      <c r="W161" s="2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59"/>
  <sheetViews>
    <sheetView showZeros="0" workbookViewId="0" topLeftCell="W44">
      <selection activeCell="C3" sqref="C3"/>
    </sheetView>
  </sheetViews>
  <sheetFormatPr defaultColWidth="11.421875" defaultRowHeight="12.75"/>
  <cols>
    <col min="1" max="1" width="12.00390625" style="12" customWidth="1"/>
    <col min="2" max="3" width="11.7109375" style="12" customWidth="1"/>
    <col min="4" max="4" width="13.8515625" style="12" customWidth="1"/>
    <col min="5" max="5" width="11.7109375" style="12" customWidth="1"/>
    <col min="6" max="6" width="14.421875" style="12" customWidth="1"/>
    <col min="7" max="7" width="16.00390625" style="12" customWidth="1"/>
    <col min="8" max="8" width="15.00390625" style="12" customWidth="1"/>
    <col min="9" max="10" width="11.7109375" style="12" customWidth="1"/>
    <col min="11" max="11" width="4.00390625" style="12" customWidth="1"/>
    <col min="12" max="13" width="11.7109375" style="12" customWidth="1"/>
    <col min="14" max="14" width="15.421875" style="12" customWidth="1"/>
    <col min="15" max="15" width="11.7109375" style="12" customWidth="1"/>
    <col min="16" max="16" width="14.00390625" style="12" customWidth="1"/>
    <col min="17" max="18" width="15.421875" style="12" customWidth="1"/>
    <col min="19" max="20" width="11.7109375" style="12" customWidth="1"/>
    <col min="21" max="21" width="3.8515625" style="12" customWidth="1"/>
    <col min="22" max="22" width="13.00390625" style="12" customWidth="1"/>
    <col min="23" max="23" width="13.421875" style="12" customWidth="1"/>
    <col min="24" max="24" width="17.421875" style="12" customWidth="1"/>
    <col min="25" max="25" width="11.7109375" style="12" customWidth="1"/>
    <col min="26" max="26" width="13.7109375" style="12" customWidth="1"/>
    <col min="27" max="27" width="14.8515625" style="12" customWidth="1"/>
    <col min="28" max="28" width="15.421875" style="12" customWidth="1"/>
    <col min="29" max="29" width="12.8515625" style="12" customWidth="1"/>
    <col min="30" max="30" width="13.28125" style="12" customWidth="1"/>
    <col min="31" max="43" width="11.7109375" style="12" customWidth="1"/>
    <col min="44" max="16384" width="8.8515625" style="12" customWidth="1"/>
  </cols>
  <sheetData>
    <row r="1" spans="1:9" ht="15.75">
      <c r="A1" s="8" t="s">
        <v>59</v>
      </c>
      <c r="B1" s="9"/>
      <c r="C1" s="4"/>
      <c r="D1" s="11"/>
      <c r="E1" s="11"/>
      <c r="F1" s="11"/>
      <c r="G1" s="11"/>
      <c r="H1" s="11"/>
      <c r="I1" s="11"/>
    </row>
    <row r="2" spans="1:9" ht="15.75">
      <c r="A2" s="13" t="s">
        <v>60</v>
      </c>
      <c r="B2" s="14"/>
      <c r="C2" s="7" t="s">
        <v>11</v>
      </c>
      <c r="D2" s="11"/>
      <c r="E2" s="11"/>
      <c r="F2" s="11"/>
      <c r="G2" s="11"/>
      <c r="H2" s="11"/>
      <c r="I2" s="11"/>
    </row>
    <row r="3" spans="1:9" ht="15.75">
      <c r="A3" s="8" t="s">
        <v>40</v>
      </c>
      <c r="B3" s="9"/>
      <c r="C3" s="6" t="s">
        <v>75</v>
      </c>
      <c r="D3" s="11"/>
      <c r="E3" s="11"/>
      <c r="F3" s="11"/>
      <c r="G3" s="11"/>
      <c r="H3" s="11"/>
      <c r="I3" s="11"/>
    </row>
    <row r="4" spans="1:9" ht="15">
      <c r="A4" s="13" t="s">
        <v>41</v>
      </c>
      <c r="B4" s="14"/>
      <c r="C4" s="11"/>
      <c r="D4" s="11"/>
      <c r="E4" s="11"/>
      <c r="F4" s="11"/>
      <c r="G4" s="11"/>
      <c r="H4" s="11"/>
      <c r="I4" s="11"/>
    </row>
    <row r="5" spans="1:30" ht="15">
      <c r="A5" s="11"/>
      <c r="B5" s="30" t="s">
        <v>43</v>
      </c>
      <c r="C5" s="11"/>
      <c r="D5" s="11"/>
      <c r="E5" s="11"/>
      <c r="L5" s="30" t="s">
        <v>44</v>
      </c>
      <c r="O5" s="11"/>
      <c r="V5" s="35" t="s">
        <v>46</v>
      </c>
      <c r="W5" s="34"/>
      <c r="X5" s="34"/>
      <c r="Y5" s="34"/>
      <c r="Z5" s="34"/>
      <c r="AA5" s="35" t="s">
        <v>46</v>
      </c>
      <c r="AB5" s="34"/>
      <c r="AC5" s="34"/>
      <c r="AD5" s="34"/>
    </row>
    <row r="6" spans="2:30" s="37" customFormat="1" ht="15">
      <c r="B6" s="37" t="s">
        <v>15</v>
      </c>
      <c r="C6" s="37" t="s">
        <v>14</v>
      </c>
      <c r="D6" s="37" t="s">
        <v>9</v>
      </c>
      <c r="E6" s="37" t="s">
        <v>8</v>
      </c>
      <c r="F6" s="37" t="s">
        <v>7</v>
      </c>
      <c r="G6" s="37" t="s">
        <v>180</v>
      </c>
      <c r="H6" s="37" t="s">
        <v>180</v>
      </c>
      <c r="I6" s="37" t="s">
        <v>179</v>
      </c>
      <c r="J6" s="37" t="s">
        <v>178</v>
      </c>
      <c r="L6" s="37" t="s">
        <v>15</v>
      </c>
      <c r="M6" s="37" t="s">
        <v>14</v>
      </c>
      <c r="N6" s="37" t="s">
        <v>9</v>
      </c>
      <c r="O6" s="37" t="s">
        <v>8</v>
      </c>
      <c r="P6" s="37" t="s">
        <v>7</v>
      </c>
      <c r="Q6" s="37" t="s">
        <v>180</v>
      </c>
      <c r="R6" s="37" t="s">
        <v>180</v>
      </c>
      <c r="S6" s="37" t="s">
        <v>179</v>
      </c>
      <c r="T6" s="37" t="s">
        <v>178</v>
      </c>
      <c r="V6" s="37" t="s">
        <v>15</v>
      </c>
      <c r="W6" s="37" t="s">
        <v>14</v>
      </c>
      <c r="X6" s="37" t="s">
        <v>9</v>
      </c>
      <c r="Y6" s="37" t="s">
        <v>8</v>
      </c>
      <c r="Z6" s="37" t="s">
        <v>7</v>
      </c>
      <c r="AA6" s="37" t="s">
        <v>180</v>
      </c>
      <c r="AB6" s="37" t="s">
        <v>180</v>
      </c>
      <c r="AC6" s="37" t="s">
        <v>179</v>
      </c>
      <c r="AD6" s="37" t="s">
        <v>178</v>
      </c>
    </row>
    <row r="7" spans="2:30" s="37" customFormat="1" ht="15">
      <c r="B7" s="37" t="s">
        <v>173</v>
      </c>
      <c r="C7" s="37" t="s">
        <v>86</v>
      </c>
      <c r="D7" s="37" t="s">
        <v>174</v>
      </c>
      <c r="E7" s="37" t="s">
        <v>174</v>
      </c>
      <c r="F7" s="37" t="s">
        <v>175</v>
      </c>
      <c r="G7" s="37" t="s">
        <v>176</v>
      </c>
      <c r="H7" s="37" t="s">
        <v>177</v>
      </c>
      <c r="I7" s="37" t="s">
        <v>163</v>
      </c>
      <c r="J7" s="37" t="s">
        <v>175</v>
      </c>
      <c r="L7" s="37" t="s">
        <v>173</v>
      </c>
      <c r="M7" s="37" t="s">
        <v>22</v>
      </c>
      <c r="N7" s="37" t="s">
        <v>174</v>
      </c>
      <c r="O7" s="37" t="s">
        <v>174</v>
      </c>
      <c r="P7" s="37" t="s">
        <v>20</v>
      </c>
      <c r="Q7" s="37" t="s">
        <v>176</v>
      </c>
      <c r="R7" s="37" t="s">
        <v>177</v>
      </c>
      <c r="S7" s="37" t="s">
        <v>21</v>
      </c>
      <c r="T7" s="37" t="s">
        <v>20</v>
      </c>
      <c r="V7" s="37" t="s">
        <v>173</v>
      </c>
      <c r="W7" s="37" t="s">
        <v>22</v>
      </c>
      <c r="X7" s="37" t="s">
        <v>174</v>
      </c>
      <c r="Y7" s="37" t="s">
        <v>174</v>
      </c>
      <c r="Z7" s="37" t="s">
        <v>20</v>
      </c>
      <c r="AA7" s="37" t="s">
        <v>176</v>
      </c>
      <c r="AB7" s="37" t="s">
        <v>177</v>
      </c>
      <c r="AC7" s="37" t="s">
        <v>21</v>
      </c>
      <c r="AD7" s="37" t="s">
        <v>20</v>
      </c>
    </row>
    <row r="8" spans="2:30" s="38" customFormat="1" ht="19.5" customHeight="1">
      <c r="B8" s="38" t="s">
        <v>62</v>
      </c>
      <c r="C8" s="38" t="s">
        <v>61</v>
      </c>
      <c r="D8" s="38" t="s">
        <v>62</v>
      </c>
      <c r="E8" s="38" t="s">
        <v>62</v>
      </c>
      <c r="F8" s="38" t="s">
        <v>61</v>
      </c>
      <c r="G8" s="38" t="s">
        <v>61</v>
      </c>
      <c r="H8" s="38" t="s">
        <v>61</v>
      </c>
      <c r="I8" s="38" t="s">
        <v>61</v>
      </c>
      <c r="J8" s="38" t="s">
        <v>61</v>
      </c>
      <c r="L8" s="38" t="s">
        <v>62</v>
      </c>
      <c r="M8" s="38" t="s">
        <v>61</v>
      </c>
      <c r="N8" s="38" t="s">
        <v>62</v>
      </c>
      <c r="O8" s="38" t="s">
        <v>62</v>
      </c>
      <c r="P8" s="38" t="s">
        <v>61</v>
      </c>
      <c r="Q8" s="38" t="s">
        <v>61</v>
      </c>
      <c r="R8" s="38" t="s">
        <v>61</v>
      </c>
      <c r="S8" s="38" t="s">
        <v>61</v>
      </c>
      <c r="T8" s="38" t="s">
        <v>61</v>
      </c>
      <c r="V8" s="38" t="s">
        <v>16</v>
      </c>
      <c r="W8" s="38" t="s">
        <v>16</v>
      </c>
      <c r="X8" s="38" t="s">
        <v>16</v>
      </c>
      <c r="Y8" s="38" t="s">
        <v>16</v>
      </c>
      <c r="Z8" s="38" t="s">
        <v>16</v>
      </c>
      <c r="AA8" s="38" t="s">
        <v>16</v>
      </c>
      <c r="AB8" s="38" t="s">
        <v>16</v>
      </c>
      <c r="AC8" s="38" t="s">
        <v>16</v>
      </c>
      <c r="AD8" s="38" t="s">
        <v>16</v>
      </c>
    </row>
    <row r="9" spans="1:33" ht="15">
      <c r="A9" s="12">
        <v>1790</v>
      </c>
      <c r="B9" s="24">
        <v>1.5</v>
      </c>
      <c r="L9" s="24">
        <f>+B9</f>
        <v>1.5</v>
      </c>
      <c r="M9" s="24">
        <f>+C9*Notes!$C$12</f>
        <v>0</v>
      </c>
      <c r="N9" s="24">
        <f>+D9</f>
        <v>0</v>
      </c>
      <c r="O9" s="24">
        <f>+E9</f>
        <v>0</v>
      </c>
      <c r="P9" s="24">
        <f>+F9*Notes!$C$15</f>
        <v>0</v>
      </c>
      <c r="Q9" s="24">
        <f>+G9</f>
        <v>0</v>
      </c>
      <c r="R9" s="24">
        <f>+H9</f>
        <v>0</v>
      </c>
      <c r="S9" s="24">
        <f>+I9*Notes!$C$14</f>
        <v>0</v>
      </c>
      <c r="T9" s="24">
        <f>+J9</f>
        <v>0</v>
      </c>
      <c r="V9" s="24">
        <f>+L9*Silver!$D156</f>
        <v>36.005758693607724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ht="15">
      <c r="A10" s="12">
        <v>1791</v>
      </c>
      <c r="B10" s="24"/>
      <c r="L10" s="24">
        <f aca="true" t="shared" si="0" ref="L10:L73">+B10</f>
        <v>0</v>
      </c>
      <c r="M10" s="24">
        <f>+C10*Notes!$C$12</f>
        <v>0</v>
      </c>
      <c r="N10" s="24">
        <f aca="true" t="shared" si="1" ref="N10:N73">+D10</f>
        <v>0</v>
      </c>
      <c r="O10" s="24">
        <f aca="true" t="shared" si="2" ref="O10:O73">+E10</f>
        <v>0</v>
      </c>
      <c r="P10" s="24">
        <f>+F10*Notes!$C$15</f>
        <v>0</v>
      </c>
      <c r="Q10" s="24">
        <f aca="true" t="shared" si="3" ref="Q10:Q73">+G10</f>
        <v>0</v>
      </c>
      <c r="R10" s="24">
        <f aca="true" t="shared" si="4" ref="R10:R73">+H10</f>
        <v>0</v>
      </c>
      <c r="S10" s="24">
        <f>+I10*Notes!$C$14</f>
        <v>0</v>
      </c>
      <c r="T10" s="24">
        <f aca="true" t="shared" si="5" ref="T10:T73">+J10</f>
        <v>0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0" ht="15">
      <c r="A11" s="12">
        <v>1792</v>
      </c>
      <c r="B11" s="24"/>
      <c r="C11" s="12">
        <v>14</v>
      </c>
      <c r="L11" s="24">
        <f t="shared" si="0"/>
        <v>0</v>
      </c>
      <c r="M11" s="24">
        <f>+C11*Notes!$C$12</f>
        <v>30.428167789610956</v>
      </c>
      <c r="N11" s="24">
        <f t="shared" si="1"/>
        <v>0</v>
      </c>
      <c r="O11" s="24">
        <f t="shared" si="2"/>
        <v>0</v>
      </c>
      <c r="P11" s="24">
        <f>+F11*Notes!$C$15</f>
        <v>0</v>
      </c>
      <c r="Q11" s="24">
        <f t="shared" si="3"/>
        <v>0</v>
      </c>
      <c r="R11" s="24">
        <f t="shared" si="4"/>
        <v>0</v>
      </c>
      <c r="S11" s="24">
        <f>+I11*Notes!$C$14</f>
        <v>0</v>
      </c>
      <c r="T11" s="24">
        <f t="shared" si="5"/>
        <v>0</v>
      </c>
      <c r="V11" s="24">
        <f>+L11*Silver!$D158</f>
        <v>0</v>
      </c>
      <c r="W11" s="24">
        <f>+M11*Silver!$D158/100</f>
        <v>7.37216267190346</v>
      </c>
      <c r="X11" s="24"/>
      <c r="Y11" s="24"/>
      <c r="Z11" s="24"/>
      <c r="AA11" s="24"/>
      <c r="AB11" s="24"/>
      <c r="AC11" s="24"/>
      <c r="AD11" s="24"/>
    </row>
    <row r="12" spans="1:30" ht="15">
      <c r="A12" s="12">
        <v>1793</v>
      </c>
      <c r="B12" s="24">
        <v>1.45</v>
      </c>
      <c r="C12" s="12">
        <v>17</v>
      </c>
      <c r="L12" s="24">
        <f t="shared" si="0"/>
        <v>1.45</v>
      </c>
      <c r="M12" s="24">
        <f>+C12*Notes!$C$12</f>
        <v>36.948489458813306</v>
      </c>
      <c r="N12" s="24">
        <f t="shared" si="1"/>
        <v>0</v>
      </c>
      <c r="O12" s="24">
        <f t="shared" si="2"/>
        <v>0</v>
      </c>
      <c r="P12" s="24">
        <f>+F12*Notes!$C$15</f>
        <v>0</v>
      </c>
      <c r="Q12" s="24">
        <f t="shared" si="3"/>
        <v>0</v>
      </c>
      <c r="R12" s="24">
        <f t="shared" si="4"/>
        <v>0</v>
      </c>
      <c r="S12" s="24">
        <f>+I12*Notes!$C$14</f>
        <v>0</v>
      </c>
      <c r="T12" s="24">
        <f t="shared" si="5"/>
        <v>0</v>
      </c>
      <c r="V12" s="24">
        <f>+L12*Silver!$D159</f>
        <v>35.29330376442686</v>
      </c>
      <c r="W12" s="24">
        <f>+M12*Silver!$D159/100</f>
        <v>8.993339738666357</v>
      </c>
      <c r="X12" s="24"/>
      <c r="Y12" s="24"/>
      <c r="Z12" s="24"/>
      <c r="AA12" s="24"/>
      <c r="AB12" s="24"/>
      <c r="AC12" s="24"/>
      <c r="AD12" s="24"/>
    </row>
    <row r="13" spans="1:30" ht="15">
      <c r="A13" s="12">
        <v>1794</v>
      </c>
      <c r="B13" s="24">
        <v>1.45</v>
      </c>
      <c r="C13" s="12">
        <v>19</v>
      </c>
      <c r="L13" s="24">
        <f t="shared" si="0"/>
        <v>1.45</v>
      </c>
      <c r="M13" s="24">
        <f>+C13*Notes!$C$12</f>
        <v>41.29537057161487</v>
      </c>
      <c r="N13" s="24">
        <f t="shared" si="1"/>
        <v>0</v>
      </c>
      <c r="O13" s="24">
        <f t="shared" si="2"/>
        <v>0</v>
      </c>
      <c r="P13" s="24">
        <f>+F13*Notes!$C$15</f>
        <v>0</v>
      </c>
      <c r="Q13" s="24">
        <f t="shared" si="3"/>
        <v>0</v>
      </c>
      <c r="R13" s="24">
        <f t="shared" si="4"/>
        <v>0</v>
      </c>
      <c r="S13" s="24">
        <f>+I13*Notes!$C$14</f>
        <v>0</v>
      </c>
      <c r="T13" s="24">
        <f t="shared" si="5"/>
        <v>0</v>
      </c>
      <c r="V13" s="24">
        <f>+L13*Silver!$D160</f>
        <v>35.45588277351777</v>
      </c>
      <c r="W13" s="24">
        <f>+M13*Silver!$D160/100</f>
        <v>10.097681503973464</v>
      </c>
      <c r="X13" s="24"/>
      <c r="Y13" s="24"/>
      <c r="Z13" s="24"/>
      <c r="AA13" s="24"/>
      <c r="AB13" s="24"/>
      <c r="AC13" s="24"/>
      <c r="AD13" s="24"/>
    </row>
    <row r="14" spans="1:30" ht="15">
      <c r="A14" s="12">
        <v>1795</v>
      </c>
      <c r="B14" s="24"/>
      <c r="C14" s="12">
        <v>16</v>
      </c>
      <c r="L14" s="24">
        <f t="shared" si="0"/>
        <v>0</v>
      </c>
      <c r="M14" s="24">
        <f>+C14*Notes!$C$12</f>
        <v>34.77504890241252</v>
      </c>
      <c r="N14" s="24">
        <f t="shared" si="1"/>
        <v>0</v>
      </c>
      <c r="O14" s="24">
        <f t="shared" si="2"/>
        <v>0</v>
      </c>
      <c r="P14" s="24">
        <f>+F14*Notes!$C$15</f>
        <v>0</v>
      </c>
      <c r="Q14" s="24">
        <f t="shared" si="3"/>
        <v>0</v>
      </c>
      <c r="R14" s="24">
        <f t="shared" si="4"/>
        <v>0</v>
      </c>
      <c r="S14" s="24">
        <f>+I14*Notes!$C$14</f>
        <v>0</v>
      </c>
      <c r="T14" s="24">
        <f t="shared" si="5"/>
        <v>0</v>
      </c>
      <c r="V14" s="24">
        <f>+L14*Silver!$D161</f>
        <v>0</v>
      </c>
      <c r="W14" s="24">
        <f>+M14*Silver!$D161/100</f>
        <v>8.542301726337435</v>
      </c>
      <c r="X14" s="24"/>
      <c r="Y14" s="24"/>
      <c r="Z14" s="24"/>
      <c r="AA14" s="24"/>
      <c r="AB14" s="24"/>
      <c r="AC14" s="24"/>
      <c r="AD14" s="24"/>
    </row>
    <row r="15" spans="1:30" ht="15">
      <c r="A15" s="12">
        <v>1796</v>
      </c>
      <c r="B15" s="24">
        <v>1.5</v>
      </c>
      <c r="C15" s="12">
        <v>18</v>
      </c>
      <c r="L15" s="24">
        <f t="shared" si="0"/>
        <v>1.5</v>
      </c>
      <c r="M15" s="24">
        <f>+C15*Notes!$C$12</f>
        <v>39.12193001521409</v>
      </c>
      <c r="N15" s="24">
        <f t="shared" si="1"/>
        <v>0</v>
      </c>
      <c r="O15" s="24">
        <f t="shared" si="2"/>
        <v>0</v>
      </c>
      <c r="P15" s="24">
        <f>+F15*Notes!$C$15</f>
        <v>0</v>
      </c>
      <c r="Q15" s="24">
        <f t="shared" si="3"/>
        <v>0</v>
      </c>
      <c r="R15" s="24">
        <f t="shared" si="4"/>
        <v>0</v>
      </c>
      <c r="S15" s="24">
        <f>+I15*Notes!$C$14</f>
        <v>0</v>
      </c>
      <c r="T15" s="24">
        <f t="shared" si="5"/>
        <v>0</v>
      </c>
      <c r="V15" s="24">
        <f>+L15*Silver!$D162</f>
        <v>37.01486978451681</v>
      </c>
      <c r="W15" s="24">
        <f>+M15*Silver!$D162/100</f>
        <v>9.653954301547529</v>
      </c>
      <c r="X15" s="24"/>
      <c r="Y15" s="24"/>
      <c r="Z15" s="24"/>
      <c r="AA15" s="24"/>
      <c r="AB15" s="24"/>
      <c r="AC15" s="24"/>
      <c r="AD15" s="24"/>
    </row>
    <row r="16" spans="1:30" ht="15">
      <c r="A16" s="12">
        <v>1797</v>
      </c>
      <c r="B16" s="24"/>
      <c r="C16" s="12">
        <v>21</v>
      </c>
      <c r="L16" s="24">
        <f t="shared" si="0"/>
        <v>0</v>
      </c>
      <c r="M16" s="24">
        <f>+C16*Notes!$C$12</f>
        <v>45.642251684416436</v>
      </c>
      <c r="N16" s="24">
        <f t="shared" si="1"/>
        <v>0</v>
      </c>
      <c r="O16" s="24">
        <f t="shared" si="2"/>
        <v>0</v>
      </c>
      <c r="P16" s="24">
        <f>+F16*Notes!$C$15</f>
        <v>0</v>
      </c>
      <c r="Q16" s="24">
        <f t="shared" si="3"/>
        <v>0</v>
      </c>
      <c r="R16" s="24">
        <f t="shared" si="4"/>
        <v>0</v>
      </c>
      <c r="S16" s="24">
        <f>+I16*Notes!$C$14</f>
        <v>0</v>
      </c>
      <c r="T16" s="24">
        <f t="shared" si="5"/>
        <v>0</v>
      </c>
      <c r="V16" s="24">
        <f>+L16*Silver!$D163</f>
        <v>0</v>
      </c>
      <c r="W16" s="24">
        <f>+M16*Silver!$D163/100</f>
        <v>11.314122354459682</v>
      </c>
      <c r="X16" s="24"/>
      <c r="Y16" s="24"/>
      <c r="Z16" s="24"/>
      <c r="AA16" s="24"/>
      <c r="AB16" s="24"/>
      <c r="AC16" s="24"/>
      <c r="AD16" s="24"/>
    </row>
    <row r="17" spans="1:30" ht="15">
      <c r="A17" s="12">
        <v>1798</v>
      </c>
      <c r="B17" s="24"/>
      <c r="C17" s="12">
        <v>22</v>
      </c>
      <c r="L17" s="24">
        <f t="shared" si="0"/>
        <v>0</v>
      </c>
      <c r="M17" s="24">
        <f>+C17*Notes!$C$12</f>
        <v>47.815692240817214</v>
      </c>
      <c r="N17" s="24">
        <f t="shared" si="1"/>
        <v>0</v>
      </c>
      <c r="O17" s="24">
        <f t="shared" si="2"/>
        <v>0</v>
      </c>
      <c r="P17" s="24">
        <f>+F17*Notes!$C$15</f>
        <v>0</v>
      </c>
      <c r="Q17" s="24">
        <f t="shared" si="3"/>
        <v>0</v>
      </c>
      <c r="R17" s="24">
        <f t="shared" si="4"/>
        <v>0</v>
      </c>
      <c r="S17" s="24">
        <f>+I17*Notes!$C$14</f>
        <v>0</v>
      </c>
      <c r="T17" s="24">
        <f t="shared" si="5"/>
        <v>0</v>
      </c>
      <c r="V17" s="24">
        <f>+L17*Silver!$D164</f>
        <v>0</v>
      </c>
      <c r="W17" s="24">
        <f>+M17*Silver!$D164/100</f>
        <v>11.906502691579655</v>
      </c>
      <c r="X17" s="24"/>
      <c r="Y17" s="24"/>
      <c r="Z17" s="24"/>
      <c r="AA17" s="24"/>
      <c r="AB17" s="24"/>
      <c r="AC17" s="24"/>
      <c r="AD17" s="24"/>
    </row>
    <row r="18" spans="1:30" ht="15">
      <c r="A18" s="12">
        <v>1799</v>
      </c>
      <c r="B18" s="24">
        <v>1.5</v>
      </c>
      <c r="C18" s="12">
        <v>21</v>
      </c>
      <c r="D18" s="24">
        <v>2.88</v>
      </c>
      <c r="E18" s="24">
        <v>1.57</v>
      </c>
      <c r="L18" s="24">
        <f t="shared" si="0"/>
        <v>1.5</v>
      </c>
      <c r="M18" s="24">
        <f>+C18*Notes!$C$12</f>
        <v>45.642251684416436</v>
      </c>
      <c r="N18" s="24">
        <f t="shared" si="1"/>
        <v>2.88</v>
      </c>
      <c r="O18" s="24">
        <f t="shared" si="2"/>
        <v>1.57</v>
      </c>
      <c r="P18" s="24">
        <f>+F18*Notes!$C$15</f>
        <v>0</v>
      </c>
      <c r="Q18" s="24">
        <f t="shared" si="3"/>
        <v>0</v>
      </c>
      <c r="R18" s="24">
        <f t="shared" si="4"/>
        <v>0</v>
      </c>
      <c r="S18" s="24">
        <f>+I18*Notes!$C$14</f>
        <v>0</v>
      </c>
      <c r="T18" s="24">
        <f t="shared" si="5"/>
        <v>0</v>
      </c>
      <c r="V18" s="24">
        <f>+L18*Silver!$D165</f>
        <v>37.519425329971355</v>
      </c>
      <c r="W18" s="24">
        <f>+M18*Silver!$D165/100</f>
        <v>11.41647369310148</v>
      </c>
      <c r="X18" s="24">
        <f>+N18*Silver!$D165</f>
        <v>72.037296633545</v>
      </c>
      <c r="Y18" s="24">
        <f>+O18*Silver!$D165</f>
        <v>39.27033184537002</v>
      </c>
      <c r="Z18" s="24"/>
      <c r="AA18" s="24"/>
      <c r="AB18" s="24"/>
      <c r="AC18" s="24"/>
      <c r="AD18" s="24"/>
    </row>
    <row r="19" spans="1:30" ht="15">
      <c r="A19" s="12">
        <v>1800</v>
      </c>
      <c r="B19" s="24">
        <v>1.84</v>
      </c>
      <c r="D19" s="24">
        <v>3</v>
      </c>
      <c r="E19" s="24">
        <v>1.5</v>
      </c>
      <c r="L19" s="24">
        <f t="shared" si="0"/>
        <v>1.84</v>
      </c>
      <c r="M19" s="24">
        <f>+C19*Notes!$C$12</f>
        <v>0</v>
      </c>
      <c r="N19" s="24">
        <f t="shared" si="1"/>
        <v>3</v>
      </c>
      <c r="O19" s="24">
        <f t="shared" si="2"/>
        <v>1.5</v>
      </c>
      <c r="P19" s="24">
        <f>+F19*Notes!$C$15</f>
        <v>0</v>
      </c>
      <c r="Q19" s="24">
        <f t="shared" si="3"/>
        <v>0</v>
      </c>
      <c r="R19" s="24">
        <f t="shared" si="4"/>
        <v>0</v>
      </c>
      <c r="S19" s="24">
        <f>+I19*Notes!$C$14</f>
        <v>0</v>
      </c>
      <c r="T19" s="24">
        <f t="shared" si="5"/>
        <v>0</v>
      </c>
      <c r="V19" s="24">
        <f>+L19*Silver!$D166</f>
        <v>46.230143712086296</v>
      </c>
      <c r="W19" s="24">
        <f>+M19*Silver!$D166/100</f>
        <v>0</v>
      </c>
      <c r="X19" s="24">
        <f>+N19*Silver!$D166</f>
        <v>75.37523431318417</v>
      </c>
      <c r="Y19" s="24">
        <f>+O19*Silver!$D166</f>
        <v>37.68761715659208</v>
      </c>
      <c r="Z19" s="24"/>
      <c r="AA19" s="24"/>
      <c r="AB19" s="24"/>
      <c r="AC19" s="24"/>
      <c r="AD19" s="24"/>
    </row>
    <row r="20" spans="1:30" ht="15">
      <c r="A20" s="12">
        <v>1801</v>
      </c>
      <c r="B20" s="24">
        <v>1.75</v>
      </c>
      <c r="C20" s="12">
        <v>18</v>
      </c>
      <c r="D20" s="24"/>
      <c r="E20" s="24">
        <v>1.51</v>
      </c>
      <c r="L20" s="24">
        <f t="shared" si="0"/>
        <v>1.75</v>
      </c>
      <c r="M20" s="24">
        <f>+C20*Notes!$C$12</f>
        <v>39.12193001521409</v>
      </c>
      <c r="N20" s="24">
        <f t="shared" si="1"/>
        <v>0</v>
      </c>
      <c r="O20" s="24">
        <f t="shared" si="2"/>
        <v>1.51</v>
      </c>
      <c r="P20" s="24">
        <f>+F20*Notes!$C$15</f>
        <v>0</v>
      </c>
      <c r="Q20" s="24">
        <f t="shared" si="3"/>
        <v>0</v>
      </c>
      <c r="R20" s="24">
        <f t="shared" si="4"/>
        <v>0</v>
      </c>
      <c r="S20" s="24">
        <f>+I20*Notes!$C$14</f>
        <v>0</v>
      </c>
      <c r="T20" s="24">
        <f t="shared" si="5"/>
        <v>0</v>
      </c>
      <c r="V20" s="24">
        <f>+L20*Silver!$D167</f>
        <v>43.37878454845707</v>
      </c>
      <c r="W20" s="24">
        <f>+M20*Silver!$D167/100</f>
        <v>9.697495847141644</v>
      </c>
      <c r="X20" s="24">
        <f>+N20*Silver!$D167</f>
        <v>0</v>
      </c>
      <c r="Y20" s="24">
        <f>+O20*Silver!$D167</f>
        <v>37.42969409609724</v>
      </c>
      <c r="Z20" s="24"/>
      <c r="AA20" s="24"/>
      <c r="AB20" s="24"/>
      <c r="AC20" s="24"/>
      <c r="AD20" s="24"/>
    </row>
    <row r="21" spans="1:30" ht="15">
      <c r="A21" s="12">
        <v>1802</v>
      </c>
      <c r="B21" s="24">
        <v>1.63</v>
      </c>
      <c r="C21" s="12">
        <v>17</v>
      </c>
      <c r="D21" s="24">
        <v>3</v>
      </c>
      <c r="E21" s="24">
        <v>1.23</v>
      </c>
      <c r="L21" s="24">
        <f t="shared" si="0"/>
        <v>1.63</v>
      </c>
      <c r="M21" s="24">
        <f>+C21*Notes!$C$12</f>
        <v>36.948489458813306</v>
      </c>
      <c r="N21" s="24">
        <f t="shared" si="1"/>
        <v>3</v>
      </c>
      <c r="O21" s="24">
        <f t="shared" si="2"/>
        <v>1.23</v>
      </c>
      <c r="P21" s="24">
        <f>+F21*Notes!$C$15</f>
        <v>0</v>
      </c>
      <c r="Q21" s="24">
        <f t="shared" si="3"/>
        <v>0</v>
      </c>
      <c r="R21" s="24">
        <f t="shared" si="4"/>
        <v>0</v>
      </c>
      <c r="S21" s="24">
        <f>+I21*Notes!$C$14</f>
        <v>0</v>
      </c>
      <c r="T21" s="24">
        <f t="shared" si="5"/>
        <v>0</v>
      </c>
      <c r="V21" s="24">
        <f>+L21*Silver!$D168</f>
        <v>39.869159229815324</v>
      </c>
      <c r="W21" s="24">
        <f>+M21*Silver!$D168/100</f>
        <v>9.037455273218287</v>
      </c>
      <c r="X21" s="24">
        <f>+N21*Silver!$D168</f>
        <v>73.37882066837176</v>
      </c>
      <c r="Y21" s="24">
        <f>+O21*Silver!$D168</f>
        <v>30.085316474032425</v>
      </c>
      <c r="Z21" s="24"/>
      <c r="AA21" s="24"/>
      <c r="AB21" s="24"/>
      <c r="AC21" s="24"/>
      <c r="AD21" s="24"/>
    </row>
    <row r="22" spans="1:30" ht="15">
      <c r="A22" s="12">
        <v>1803</v>
      </c>
      <c r="B22" s="24">
        <v>1.5</v>
      </c>
      <c r="C22" s="12">
        <v>17</v>
      </c>
      <c r="D22" s="24"/>
      <c r="E22" s="24">
        <v>1.33</v>
      </c>
      <c r="L22" s="24">
        <f t="shared" si="0"/>
        <v>1.5</v>
      </c>
      <c r="M22" s="24">
        <f>+C22*Notes!$C$12</f>
        <v>36.948489458813306</v>
      </c>
      <c r="N22" s="24">
        <f t="shared" si="1"/>
        <v>0</v>
      </c>
      <c r="O22" s="24">
        <f t="shared" si="2"/>
        <v>1.33</v>
      </c>
      <c r="P22" s="24">
        <f>+F22*Notes!$C$15</f>
        <v>0</v>
      </c>
      <c r="Q22" s="24">
        <f t="shared" si="3"/>
        <v>0</v>
      </c>
      <c r="R22" s="24">
        <f t="shared" si="4"/>
        <v>0</v>
      </c>
      <c r="S22" s="24">
        <f>+I22*Notes!$C$14</f>
        <v>0</v>
      </c>
      <c r="T22" s="24">
        <f t="shared" si="5"/>
        <v>0</v>
      </c>
      <c r="V22" s="24">
        <f>+L22*Silver!$D169</f>
        <v>37.01271099375374</v>
      </c>
      <c r="W22" s="24">
        <f>+M22*Silver!$D169/100</f>
        <v>9.117091746632092</v>
      </c>
      <c r="X22" s="24">
        <f>+N22*Silver!$D169</f>
        <v>0</v>
      </c>
      <c r="Y22" s="24">
        <f>+O22*Silver!$D169</f>
        <v>32.81793708112832</v>
      </c>
      <c r="Z22" s="24"/>
      <c r="AA22" s="24"/>
      <c r="AB22" s="24"/>
      <c r="AC22" s="24"/>
      <c r="AD22" s="24"/>
    </row>
    <row r="23" spans="1:30" ht="15">
      <c r="A23" s="12">
        <v>1804</v>
      </c>
      <c r="B23" s="24">
        <v>1.5</v>
      </c>
      <c r="C23" s="12">
        <v>19</v>
      </c>
      <c r="D23" s="24">
        <v>3.25</v>
      </c>
      <c r="E23" s="24">
        <v>1.25</v>
      </c>
      <c r="F23" s="12">
        <v>35</v>
      </c>
      <c r="L23" s="24">
        <f t="shared" si="0"/>
        <v>1.5</v>
      </c>
      <c r="M23" s="24">
        <f>+C23*Notes!$C$12</f>
        <v>41.29537057161487</v>
      </c>
      <c r="N23" s="24">
        <f t="shared" si="1"/>
        <v>3.25</v>
      </c>
      <c r="O23" s="24">
        <f t="shared" si="2"/>
        <v>1.25</v>
      </c>
      <c r="P23" s="24">
        <f>+F23*Notes!$C$15</f>
        <v>32.004</v>
      </c>
      <c r="Q23" s="24">
        <f t="shared" si="3"/>
        <v>0</v>
      </c>
      <c r="R23" s="24">
        <f t="shared" si="4"/>
        <v>0</v>
      </c>
      <c r="S23" s="24">
        <f>+I23*Notes!$C$14</f>
        <v>0</v>
      </c>
      <c r="T23" s="24">
        <f t="shared" si="5"/>
        <v>0</v>
      </c>
      <c r="V23" s="24">
        <f>+L23*Silver!$D170</f>
        <v>37.01271099375374</v>
      </c>
      <c r="W23" s="24">
        <f>+M23*Silver!$D170/100</f>
        <v>10.18969077564763</v>
      </c>
      <c r="X23" s="24">
        <f>+N23*Silver!$D170</f>
        <v>80.1942071531331</v>
      </c>
      <c r="Y23" s="24">
        <f>+O23*Silver!$D170</f>
        <v>30.84392582812812</v>
      </c>
      <c r="Z23" s="24">
        <f>+P23*Silver!$D170/100</f>
        <v>7.897032017627298</v>
      </c>
      <c r="AA23" s="24"/>
      <c r="AB23" s="24"/>
      <c r="AC23" s="24"/>
      <c r="AD23" s="24"/>
    </row>
    <row r="24" spans="1:30" ht="15">
      <c r="A24" s="12">
        <v>1805</v>
      </c>
      <c r="B24" s="24">
        <v>1.75</v>
      </c>
      <c r="C24" s="12">
        <v>16</v>
      </c>
      <c r="D24" s="24">
        <v>4.25</v>
      </c>
      <c r="E24" s="24">
        <v>1.36</v>
      </c>
      <c r="F24" s="12">
        <v>36</v>
      </c>
      <c r="L24" s="24">
        <f t="shared" si="0"/>
        <v>1.75</v>
      </c>
      <c r="M24" s="24">
        <f>+C24*Notes!$C$12</f>
        <v>34.77504890241252</v>
      </c>
      <c r="N24" s="24">
        <f t="shared" si="1"/>
        <v>4.25</v>
      </c>
      <c r="O24" s="24">
        <f t="shared" si="2"/>
        <v>1.36</v>
      </c>
      <c r="P24" s="24">
        <f>+F24*Notes!$C$15</f>
        <v>32.9184</v>
      </c>
      <c r="Q24" s="24">
        <f t="shared" si="3"/>
        <v>0</v>
      </c>
      <c r="R24" s="24">
        <f t="shared" si="4"/>
        <v>0</v>
      </c>
      <c r="S24" s="24">
        <f>+I24*Notes!$C$14</f>
        <v>0</v>
      </c>
      <c r="T24" s="24">
        <f t="shared" si="5"/>
        <v>0</v>
      </c>
      <c r="V24" s="24">
        <f>+L24*Silver!$D171</f>
        <v>44.37993090525757</v>
      </c>
      <c r="W24" s="24">
        <f>+M24*Silver!$D171/100</f>
        <v>8.818938671520119</v>
      </c>
      <c r="X24" s="24">
        <f>+N24*Silver!$D171</f>
        <v>107.77983219848267</v>
      </c>
      <c r="Y24" s="24">
        <f>+O24*Silver!$D171</f>
        <v>34.48954630351445</v>
      </c>
      <c r="Z24" s="24">
        <f>+P24*Silver!$D171/100</f>
        <v>8.348093242923603</v>
      </c>
      <c r="AA24" s="24"/>
      <c r="AB24" s="24"/>
      <c r="AC24" s="24"/>
      <c r="AD24" s="24"/>
    </row>
    <row r="25" spans="1:30" ht="15">
      <c r="A25" s="12">
        <v>1806</v>
      </c>
      <c r="B25" s="24">
        <v>1.6</v>
      </c>
      <c r="C25" s="12">
        <v>16</v>
      </c>
      <c r="D25" s="24">
        <v>3.99</v>
      </c>
      <c r="E25" s="24">
        <v>1.47</v>
      </c>
      <c r="F25" s="12">
        <v>40</v>
      </c>
      <c r="L25" s="24">
        <f t="shared" si="0"/>
        <v>1.6</v>
      </c>
      <c r="M25" s="24">
        <f>+C25*Notes!$C$12</f>
        <v>34.77504890241252</v>
      </c>
      <c r="N25" s="24">
        <f t="shared" si="1"/>
        <v>3.99</v>
      </c>
      <c r="O25" s="24">
        <f t="shared" si="2"/>
        <v>1.47</v>
      </c>
      <c r="P25" s="24">
        <f>+F25*Notes!$C$15</f>
        <v>36.576</v>
      </c>
      <c r="Q25" s="24">
        <f t="shared" si="3"/>
        <v>0</v>
      </c>
      <c r="R25" s="24">
        <f t="shared" si="4"/>
        <v>0</v>
      </c>
      <c r="S25" s="24">
        <f>+I25*Notes!$C$14</f>
        <v>0</v>
      </c>
      <c r="T25" s="24">
        <f t="shared" si="5"/>
        <v>0</v>
      </c>
      <c r="V25" s="24">
        <f>+L25*Silver!$D172</f>
        <v>39.84263676451351</v>
      </c>
      <c r="W25" s="24">
        <f>+M25*Silver!$D172/100</f>
        <v>8.65956026179385</v>
      </c>
      <c r="X25" s="24">
        <f>+N25*Silver!$D172</f>
        <v>99.35757543150555</v>
      </c>
      <c r="Y25" s="24">
        <f>+O25*Silver!$D172</f>
        <v>36.60542252739678</v>
      </c>
      <c r="Z25" s="24">
        <f>+P25*Silver!$D172/100</f>
        <v>9.108026764367787</v>
      </c>
      <c r="AA25" s="24"/>
      <c r="AB25" s="24"/>
      <c r="AC25" s="24"/>
      <c r="AD25" s="24"/>
    </row>
    <row r="26" spans="1:30" ht="15">
      <c r="A26" s="12">
        <v>1807</v>
      </c>
      <c r="B26" s="24">
        <v>1.71</v>
      </c>
      <c r="C26" s="12">
        <v>17</v>
      </c>
      <c r="D26" s="24">
        <v>3.33</v>
      </c>
      <c r="E26" s="24">
        <v>1.38</v>
      </c>
      <c r="F26" s="12">
        <v>38</v>
      </c>
      <c r="L26" s="24">
        <f t="shared" si="0"/>
        <v>1.71</v>
      </c>
      <c r="M26" s="24">
        <f>+C26*Notes!$C$12</f>
        <v>36.948489458813306</v>
      </c>
      <c r="N26" s="24">
        <f t="shared" si="1"/>
        <v>3.33</v>
      </c>
      <c r="O26" s="24">
        <f t="shared" si="2"/>
        <v>1.38</v>
      </c>
      <c r="P26" s="24">
        <f>+F26*Notes!$C$15</f>
        <v>34.7472</v>
      </c>
      <c r="Q26" s="24">
        <f t="shared" si="3"/>
        <v>0</v>
      </c>
      <c r="R26" s="24">
        <f t="shared" si="4"/>
        <v>0</v>
      </c>
      <c r="S26" s="24">
        <f>+I26*Notes!$C$14</f>
        <v>0</v>
      </c>
      <c r="T26" s="24">
        <f t="shared" si="5"/>
        <v>0</v>
      </c>
      <c r="V26" s="24">
        <f>+L26*Silver!$D173</f>
        <v>42.194490532879264</v>
      </c>
      <c r="W26" s="24">
        <f>+M26*Silver!$D173/100</f>
        <v>9.117091746632092</v>
      </c>
      <c r="X26" s="24">
        <f>+N26*Silver!$D173</f>
        <v>82.16821840613332</v>
      </c>
      <c r="Y26" s="24">
        <f>+O26*Silver!$D173</f>
        <v>34.05169411425344</v>
      </c>
      <c r="Z26" s="24">
        <f>+P26*Silver!$D173/100</f>
        <v>8.573920476281067</v>
      </c>
      <c r="AA26" s="24"/>
      <c r="AB26" s="24"/>
      <c r="AC26" s="24"/>
      <c r="AD26" s="24"/>
    </row>
    <row r="27" spans="1:30" ht="15">
      <c r="A27" s="12">
        <v>1808</v>
      </c>
      <c r="B27" s="24">
        <v>1.71</v>
      </c>
      <c r="C27" s="12">
        <v>18</v>
      </c>
      <c r="D27" s="24">
        <v>4.31</v>
      </c>
      <c r="E27" s="24">
        <v>1.55</v>
      </c>
      <c r="F27" s="12">
        <v>42</v>
      </c>
      <c r="L27" s="24">
        <f t="shared" si="0"/>
        <v>1.71</v>
      </c>
      <c r="M27" s="24">
        <f>+C27*Notes!$C$12</f>
        <v>39.12193001521409</v>
      </c>
      <c r="N27" s="24">
        <f t="shared" si="1"/>
        <v>4.31</v>
      </c>
      <c r="O27" s="24">
        <f t="shared" si="2"/>
        <v>1.55</v>
      </c>
      <c r="P27" s="24">
        <f>+F27*Notes!$C$15</f>
        <v>38.4048</v>
      </c>
      <c r="Q27" s="24">
        <f t="shared" si="3"/>
        <v>0</v>
      </c>
      <c r="R27" s="24">
        <f t="shared" si="4"/>
        <v>0</v>
      </c>
      <c r="S27" s="24">
        <f>+I27*Notes!$C$14</f>
        <v>0</v>
      </c>
      <c r="T27" s="24">
        <f t="shared" si="5"/>
        <v>0</v>
      </c>
      <c r="V27" s="24">
        <f>+L27*Silver!$D174</f>
        <v>43.969258795814355</v>
      </c>
      <c r="W27" s="24">
        <f>+M27*Silver!$D174/100</f>
        <v>10.059428452811028</v>
      </c>
      <c r="X27" s="24">
        <f>+N27*Silver!$D174</f>
        <v>110.82310257892388</v>
      </c>
      <c r="Y27" s="24">
        <f>+O27*Silver!$D174</f>
        <v>39.855176101469155</v>
      </c>
      <c r="Z27" s="24">
        <f>+P27*Silver!$D174/100</f>
        <v>9.87503269123679</v>
      </c>
      <c r="AA27" s="24"/>
      <c r="AB27" s="24"/>
      <c r="AC27" s="24"/>
      <c r="AD27" s="24"/>
    </row>
    <row r="28" spans="1:30" ht="15">
      <c r="A28" s="12">
        <v>1809</v>
      </c>
      <c r="B28" s="24">
        <v>1.89</v>
      </c>
      <c r="C28" s="12">
        <v>18</v>
      </c>
      <c r="D28" s="24">
        <v>4.63</v>
      </c>
      <c r="E28" s="24">
        <v>1.54</v>
      </c>
      <c r="F28" s="12">
        <v>40</v>
      </c>
      <c r="L28" s="24">
        <f t="shared" si="0"/>
        <v>1.89</v>
      </c>
      <c r="M28" s="24">
        <f>+C28*Notes!$C$12</f>
        <v>39.12193001521409</v>
      </c>
      <c r="N28" s="24">
        <f t="shared" si="1"/>
        <v>4.63</v>
      </c>
      <c r="O28" s="24">
        <f t="shared" si="2"/>
        <v>1.54</v>
      </c>
      <c r="P28" s="24">
        <f>+F28*Notes!$C$15</f>
        <v>36.576</v>
      </c>
      <c r="Q28" s="24">
        <f t="shared" si="3"/>
        <v>0</v>
      </c>
      <c r="R28" s="24">
        <f t="shared" si="4"/>
        <v>0</v>
      </c>
      <c r="S28" s="24">
        <f>+I28*Notes!$C$14</f>
        <v>0</v>
      </c>
      <c r="T28" s="24">
        <f t="shared" si="5"/>
        <v>0</v>
      </c>
      <c r="V28" s="24">
        <f>+L28*Silver!$D175</f>
        <v>48.382631603595506</v>
      </c>
      <c r="W28" s="24">
        <f>+M28*Silver!$D175/100</f>
        <v>10.014930833585973</v>
      </c>
      <c r="X28" s="24">
        <f>+N28*Silver!$D175</f>
        <v>118.52464779081863</v>
      </c>
      <c r="Y28" s="24">
        <f>+O28*Silver!$D175</f>
        <v>39.42288501033708</v>
      </c>
      <c r="Z28" s="24">
        <f>+P28*Silver!$D175/100</f>
        <v>9.363191182714864</v>
      </c>
      <c r="AA28" s="24"/>
      <c r="AB28" s="24"/>
      <c r="AC28" s="24"/>
      <c r="AD28" s="24"/>
    </row>
    <row r="29" spans="1:30" ht="15">
      <c r="A29" s="12">
        <v>1810</v>
      </c>
      <c r="B29" s="24">
        <v>2</v>
      </c>
      <c r="C29" s="12">
        <v>18</v>
      </c>
      <c r="D29" s="24">
        <v>3.84</v>
      </c>
      <c r="E29" s="24">
        <v>1.49</v>
      </c>
      <c r="F29" s="12">
        <v>41</v>
      </c>
      <c r="L29" s="24">
        <f t="shared" si="0"/>
        <v>2</v>
      </c>
      <c r="M29" s="24">
        <f>+C29*Notes!$C$12</f>
        <v>39.12193001521409</v>
      </c>
      <c r="N29" s="24">
        <f t="shared" si="1"/>
        <v>3.84</v>
      </c>
      <c r="O29" s="24">
        <f t="shared" si="2"/>
        <v>1.49</v>
      </c>
      <c r="P29" s="24">
        <f>+F29*Notes!$C$15</f>
        <v>37.4904</v>
      </c>
      <c r="Q29" s="24">
        <f t="shared" si="3"/>
        <v>0</v>
      </c>
      <c r="R29" s="24">
        <f t="shared" si="4"/>
        <v>0</v>
      </c>
      <c r="S29" s="24">
        <f>+I29*Notes!$C$14</f>
        <v>0</v>
      </c>
      <c r="T29" s="24">
        <f t="shared" si="5"/>
        <v>0</v>
      </c>
      <c r="V29" s="24">
        <f>+L29*Silver!$D176</f>
        <v>50.719921034580075</v>
      </c>
      <c r="W29" s="24">
        <f>+M29*Silver!$D176/100</f>
        <v>9.921306005460133</v>
      </c>
      <c r="X29" s="24">
        <f>+N29*Silver!$D176</f>
        <v>97.38224838639374</v>
      </c>
      <c r="Y29" s="24">
        <f>+O29*Silver!$D176</f>
        <v>37.78634117076216</v>
      </c>
      <c r="Z29" s="24">
        <f>+P29*Silver!$D176/100</f>
        <v>9.507550637774104</v>
      </c>
      <c r="AA29" s="24"/>
      <c r="AB29" s="24"/>
      <c r="AC29" s="24"/>
      <c r="AD29" s="24"/>
    </row>
    <row r="30" spans="1:30" ht="15">
      <c r="A30" s="12">
        <v>1811</v>
      </c>
      <c r="B30" s="24">
        <v>1.75</v>
      </c>
      <c r="C30" s="12">
        <v>19</v>
      </c>
      <c r="D30" s="24">
        <v>3.5</v>
      </c>
      <c r="E30" s="24">
        <v>1.56</v>
      </c>
      <c r="F30" s="12">
        <v>48</v>
      </c>
      <c r="L30" s="24">
        <f t="shared" si="0"/>
        <v>1.75</v>
      </c>
      <c r="M30" s="24">
        <f>+C30*Notes!$C$12</f>
        <v>41.29537057161487</v>
      </c>
      <c r="N30" s="24">
        <f t="shared" si="1"/>
        <v>3.5</v>
      </c>
      <c r="O30" s="24">
        <f t="shared" si="2"/>
        <v>1.56</v>
      </c>
      <c r="P30" s="24">
        <f>+F30*Notes!$C$15</f>
        <v>43.8912</v>
      </c>
      <c r="Q30" s="24">
        <f t="shared" si="3"/>
        <v>0</v>
      </c>
      <c r="R30" s="24">
        <f t="shared" si="4"/>
        <v>0</v>
      </c>
      <c r="S30" s="24">
        <f>+I30*Notes!$C$14</f>
        <v>0</v>
      </c>
      <c r="T30" s="24">
        <f t="shared" si="5"/>
        <v>0</v>
      </c>
      <c r="V30" s="24">
        <f>+L30*Silver!$D177</f>
        <v>43.57788396118664</v>
      </c>
      <c r="W30" s="24">
        <f>+M30*Silver!$D177/100</f>
        <v>10.283227810880197</v>
      </c>
      <c r="X30" s="24">
        <f>+N30*Silver!$D177</f>
        <v>87.15576792237329</v>
      </c>
      <c r="Y30" s="24">
        <f>+O30*Silver!$D177</f>
        <v>38.84657084540067</v>
      </c>
      <c r="Z30" s="24">
        <f>+P30*Silver!$D177/100</f>
        <v>10.929632117241345</v>
      </c>
      <c r="AA30" s="24"/>
      <c r="AB30" s="24"/>
      <c r="AC30" s="24"/>
      <c r="AD30" s="24"/>
    </row>
    <row r="31" spans="1:30" ht="15">
      <c r="A31" s="12">
        <v>1812</v>
      </c>
      <c r="B31" s="24">
        <v>1.75</v>
      </c>
      <c r="C31" s="12">
        <v>19</v>
      </c>
      <c r="D31" s="24">
        <v>4.96</v>
      </c>
      <c r="E31" s="24">
        <v>1.56</v>
      </c>
      <c r="F31" s="12">
        <v>53</v>
      </c>
      <c r="L31" s="24">
        <f t="shared" si="0"/>
        <v>1.75</v>
      </c>
      <c r="M31" s="24">
        <f>+C31*Notes!$C$12</f>
        <v>41.29537057161487</v>
      </c>
      <c r="N31" s="24">
        <f t="shared" si="1"/>
        <v>4.96</v>
      </c>
      <c r="O31" s="24">
        <f t="shared" si="2"/>
        <v>1.56</v>
      </c>
      <c r="P31" s="24">
        <f>+F31*Notes!$C$15</f>
        <v>48.4632</v>
      </c>
      <c r="Q31" s="24">
        <f t="shared" si="3"/>
        <v>0</v>
      </c>
      <c r="R31" s="24">
        <f t="shared" si="4"/>
        <v>0</v>
      </c>
      <c r="S31" s="24">
        <f>+I31*Notes!$C$14</f>
        <v>0</v>
      </c>
      <c r="T31" s="24">
        <f t="shared" si="5"/>
        <v>0</v>
      </c>
      <c r="V31" s="24">
        <f>+L31*Silver!$D178</f>
        <v>45.21205460973113</v>
      </c>
      <c r="W31" s="24">
        <f>+M31*Silver!$D178/100</f>
        <v>10.668848853788202</v>
      </c>
      <c r="X31" s="24">
        <f>+N31*Silver!$D178</f>
        <v>128.14388049386653</v>
      </c>
      <c r="Y31" s="24">
        <f>+O31*Silver!$D178</f>
        <v>40.303317252103184</v>
      </c>
      <c r="Z31" s="24">
        <f>+P31*Silver!$D178/100</f>
        <v>12.52069054264184</v>
      </c>
      <c r="AA31" s="24"/>
      <c r="AB31" s="24"/>
      <c r="AC31" s="24"/>
      <c r="AD31" s="24"/>
    </row>
    <row r="32" spans="1:30" ht="15">
      <c r="A32" s="12">
        <v>1813</v>
      </c>
      <c r="B32" s="24">
        <v>2</v>
      </c>
      <c r="C32" s="12">
        <v>17</v>
      </c>
      <c r="D32" s="24">
        <v>4.59</v>
      </c>
      <c r="E32" s="24">
        <v>1.44</v>
      </c>
      <c r="F32" s="12">
        <v>50</v>
      </c>
      <c r="G32" s="12">
        <v>12</v>
      </c>
      <c r="L32" s="24">
        <f t="shared" si="0"/>
        <v>2</v>
      </c>
      <c r="M32" s="24">
        <f>+C32*Notes!$C$12</f>
        <v>36.948489458813306</v>
      </c>
      <c r="N32" s="24">
        <f t="shared" si="1"/>
        <v>4.59</v>
      </c>
      <c r="O32" s="24">
        <f t="shared" si="2"/>
        <v>1.44</v>
      </c>
      <c r="P32" s="24">
        <f>+F32*Notes!$C$15</f>
        <v>45.72</v>
      </c>
      <c r="Q32" s="24">
        <f t="shared" si="3"/>
        <v>12</v>
      </c>
      <c r="R32" s="24">
        <f t="shared" si="4"/>
        <v>0</v>
      </c>
      <c r="S32" s="24">
        <f>+I32*Notes!$C$14</f>
        <v>0</v>
      </c>
      <c r="T32" s="24">
        <f t="shared" si="5"/>
        <v>0</v>
      </c>
      <c r="V32" s="24">
        <f>+L32*Silver!$D179</f>
        <v>52.16775531892055</v>
      </c>
      <c r="W32" s="24">
        <f>+M32*Silver!$D179/100</f>
        <v>9.637598787455438</v>
      </c>
      <c r="X32" s="24">
        <f>+N32*Silver!$D179</f>
        <v>119.72499845692265</v>
      </c>
      <c r="Y32" s="24">
        <f>+O32*Silver!$D179</f>
        <v>37.56078382962279</v>
      </c>
      <c r="Z32" s="24">
        <f>+P32*Silver!$D179/100</f>
        <v>11.925548865905236</v>
      </c>
      <c r="AA32" s="24">
        <f>+Q32*Silver!$D179/100</f>
        <v>3.130065319135233</v>
      </c>
      <c r="AB32" s="24"/>
      <c r="AC32" s="24"/>
      <c r="AD32" s="24"/>
    </row>
    <row r="33" spans="1:30" ht="15">
      <c r="A33" s="12">
        <v>1814</v>
      </c>
      <c r="B33" s="24">
        <v>2</v>
      </c>
      <c r="C33" s="12">
        <v>17</v>
      </c>
      <c r="D33" s="24">
        <v>4.44</v>
      </c>
      <c r="E33" s="24">
        <v>1.59</v>
      </c>
      <c r="F33" s="12">
        <v>50</v>
      </c>
      <c r="G33" s="12">
        <v>12</v>
      </c>
      <c r="L33" s="24">
        <f t="shared" si="0"/>
        <v>2</v>
      </c>
      <c r="M33" s="24">
        <f>+C33*Notes!$C$12</f>
        <v>36.948489458813306</v>
      </c>
      <c r="N33" s="24">
        <f t="shared" si="1"/>
        <v>4.44</v>
      </c>
      <c r="O33" s="24">
        <f t="shared" si="2"/>
        <v>1.59</v>
      </c>
      <c r="P33" s="24">
        <f>+F33*Notes!$C$15</f>
        <v>45.72</v>
      </c>
      <c r="Q33" s="24">
        <f t="shared" si="3"/>
        <v>12</v>
      </c>
      <c r="R33" s="24">
        <f t="shared" si="4"/>
        <v>0</v>
      </c>
      <c r="S33" s="24">
        <f>+I33*Notes!$C$14</f>
        <v>0</v>
      </c>
      <c r="T33" s="24">
        <f t="shared" si="5"/>
        <v>0</v>
      </c>
      <c r="V33" s="24">
        <f>+L33*Silver!$D180</f>
        <v>48.266413595042415</v>
      </c>
      <c r="W33" s="24">
        <f>+M33*Silver!$D180/100</f>
        <v>8.91685536965574</v>
      </c>
      <c r="X33" s="24">
        <f>+N33*Silver!$D180</f>
        <v>107.15143818099418</v>
      </c>
      <c r="Y33" s="24">
        <f>+O33*Silver!$D180</f>
        <v>38.37179880805872</v>
      </c>
      <c r="Z33" s="24">
        <f>+P33*Silver!$D180/100</f>
        <v>11.033702147826695</v>
      </c>
      <c r="AA33" s="24">
        <f>+Q33*Silver!$D180/100</f>
        <v>2.895984815702545</v>
      </c>
      <c r="AB33" s="24"/>
      <c r="AC33" s="24"/>
      <c r="AD33" s="24"/>
    </row>
    <row r="34" spans="1:30" ht="15">
      <c r="A34" s="12">
        <v>1815</v>
      </c>
      <c r="B34" s="24">
        <v>2</v>
      </c>
      <c r="C34" s="12">
        <v>18</v>
      </c>
      <c r="D34" s="24">
        <v>3.89</v>
      </c>
      <c r="E34" s="24">
        <v>1.6</v>
      </c>
      <c r="F34" s="12">
        <v>45</v>
      </c>
      <c r="G34" s="12">
        <v>10</v>
      </c>
      <c r="L34" s="24">
        <f t="shared" si="0"/>
        <v>2</v>
      </c>
      <c r="M34" s="24">
        <f>+C34*Notes!$C$12</f>
        <v>39.12193001521409</v>
      </c>
      <c r="N34" s="24">
        <f t="shared" si="1"/>
        <v>3.89</v>
      </c>
      <c r="O34" s="24">
        <f t="shared" si="2"/>
        <v>1.6</v>
      </c>
      <c r="P34" s="24">
        <f>+F34*Notes!$C$15</f>
        <v>41.147999999999996</v>
      </c>
      <c r="Q34" s="24">
        <f t="shared" si="3"/>
        <v>10</v>
      </c>
      <c r="R34" s="24">
        <f t="shared" si="4"/>
        <v>0</v>
      </c>
      <c r="S34" s="24">
        <f>+I34*Notes!$C$14</f>
        <v>0</v>
      </c>
      <c r="T34" s="24">
        <f t="shared" si="5"/>
        <v>0</v>
      </c>
      <c r="V34" s="24">
        <f>+L34*Silver!$D181</f>
        <v>48.91921377891451</v>
      </c>
      <c r="W34" s="24">
        <f>+M34*Silver!$D181/100</f>
        <v>9.569070289289952</v>
      </c>
      <c r="X34" s="24">
        <f>+N34*Silver!$D181</f>
        <v>95.14787079998872</v>
      </c>
      <c r="Y34" s="24">
        <f>+O34*Silver!$D181</f>
        <v>39.13537102313161</v>
      </c>
      <c r="Z34" s="24">
        <f>+P34*Silver!$D181/100</f>
        <v>10.064639042873871</v>
      </c>
      <c r="AA34" s="24">
        <f>+Q34*Silver!$D181/100</f>
        <v>2.4459606889457257</v>
      </c>
      <c r="AB34" s="24"/>
      <c r="AC34" s="24"/>
      <c r="AD34" s="24"/>
    </row>
    <row r="35" spans="1:30" ht="15">
      <c r="A35" s="12">
        <v>1816</v>
      </c>
      <c r="B35" s="24">
        <v>2.01</v>
      </c>
      <c r="C35" s="12">
        <v>18</v>
      </c>
      <c r="D35" s="24">
        <v>4.3</v>
      </c>
      <c r="E35" s="24">
        <v>1.58</v>
      </c>
      <c r="F35" s="12">
        <v>46</v>
      </c>
      <c r="G35" s="12">
        <v>10</v>
      </c>
      <c r="L35" s="24">
        <f t="shared" si="0"/>
        <v>2.01</v>
      </c>
      <c r="M35" s="24">
        <f>+C35*Notes!$C$12</f>
        <v>39.12193001521409</v>
      </c>
      <c r="N35" s="24">
        <f t="shared" si="1"/>
        <v>4.3</v>
      </c>
      <c r="O35" s="24">
        <f t="shared" si="2"/>
        <v>1.58</v>
      </c>
      <c r="P35" s="24">
        <f>+F35*Notes!$C$15</f>
        <v>42.0624</v>
      </c>
      <c r="Q35" s="24">
        <f t="shared" si="3"/>
        <v>10</v>
      </c>
      <c r="R35" s="24">
        <f t="shared" si="4"/>
        <v>0</v>
      </c>
      <c r="S35" s="24">
        <f>+I35*Notes!$C$14</f>
        <v>0</v>
      </c>
      <c r="T35" s="24">
        <f t="shared" si="5"/>
        <v>0</v>
      </c>
      <c r="V35" s="24">
        <f>+L35*Silver!$D182</f>
        <v>49.16380984780908</v>
      </c>
      <c r="W35" s="24">
        <f>+M35*Silver!$D182/100</f>
        <v>9.569070289289952</v>
      </c>
      <c r="X35" s="24">
        <f>+N35*Silver!$D182</f>
        <v>105.17630962466619</v>
      </c>
      <c r="Y35" s="24">
        <f>+O35*Silver!$D182</f>
        <v>38.646178885342465</v>
      </c>
      <c r="Z35" s="24">
        <f>+P35*Silver!$D182/100</f>
        <v>10.288297688271069</v>
      </c>
      <c r="AA35" s="24">
        <f>+Q35*Silver!$D182/100</f>
        <v>2.4459606889457257</v>
      </c>
      <c r="AB35" s="24"/>
      <c r="AC35" s="24"/>
      <c r="AD35" s="24"/>
    </row>
    <row r="36" spans="1:30" ht="15">
      <c r="A36" s="12">
        <v>1817</v>
      </c>
      <c r="B36" s="24">
        <v>2</v>
      </c>
      <c r="C36" s="12">
        <v>17</v>
      </c>
      <c r="D36" s="24">
        <v>3.64</v>
      </c>
      <c r="E36" s="24">
        <v>1.62</v>
      </c>
      <c r="F36" s="12">
        <v>43</v>
      </c>
      <c r="G36" s="12">
        <v>10</v>
      </c>
      <c r="L36" s="24">
        <f t="shared" si="0"/>
        <v>2</v>
      </c>
      <c r="M36" s="24">
        <f>+C36*Notes!$C$12</f>
        <v>36.948489458813306</v>
      </c>
      <c r="N36" s="24">
        <f t="shared" si="1"/>
        <v>3.64</v>
      </c>
      <c r="O36" s="24">
        <f t="shared" si="2"/>
        <v>1.62</v>
      </c>
      <c r="P36" s="24">
        <f>+F36*Notes!$C$15</f>
        <v>39.3192</v>
      </c>
      <c r="Q36" s="24">
        <f t="shared" si="3"/>
        <v>10</v>
      </c>
      <c r="R36" s="24">
        <f t="shared" si="4"/>
        <v>0</v>
      </c>
      <c r="S36" s="24">
        <f>+I36*Notes!$C$14</f>
        <v>0</v>
      </c>
      <c r="T36" s="24">
        <f t="shared" si="5"/>
        <v>0</v>
      </c>
      <c r="V36" s="24">
        <f>+L36*Silver!$D183</f>
        <v>48.48206917100462</v>
      </c>
      <c r="W36" s="24">
        <f>+M36*Silver!$D183/100</f>
        <v>8.95669610853161</v>
      </c>
      <c r="X36" s="24">
        <f>+N36*Silver!$D183</f>
        <v>88.23736589122841</v>
      </c>
      <c r="Y36" s="24">
        <f>+O36*Silver!$D183</f>
        <v>39.27047602851374</v>
      </c>
      <c r="Z36" s="24">
        <f>+P36*Silver!$D183/100</f>
        <v>9.531380870742824</v>
      </c>
      <c r="AA36" s="24">
        <f>+Q36*Silver!$D183/100</f>
        <v>2.424103458550231</v>
      </c>
      <c r="AB36" s="24"/>
      <c r="AC36" s="24"/>
      <c r="AD36" s="24"/>
    </row>
    <row r="37" spans="1:30" ht="15">
      <c r="A37" s="12">
        <v>1818</v>
      </c>
      <c r="B37" s="24">
        <v>2.02</v>
      </c>
      <c r="C37" s="12">
        <v>16</v>
      </c>
      <c r="D37" s="24">
        <v>4.52</v>
      </c>
      <c r="E37" s="24">
        <v>1.64</v>
      </c>
      <c r="F37" s="12">
        <v>41</v>
      </c>
      <c r="G37" s="12">
        <v>10</v>
      </c>
      <c r="L37" s="24">
        <f t="shared" si="0"/>
        <v>2.02</v>
      </c>
      <c r="M37" s="24">
        <f>+C37*Notes!$C$12</f>
        <v>34.77504890241252</v>
      </c>
      <c r="N37" s="24">
        <f t="shared" si="1"/>
        <v>4.52</v>
      </c>
      <c r="O37" s="24">
        <f t="shared" si="2"/>
        <v>1.64</v>
      </c>
      <c r="P37" s="24">
        <f>+F37*Notes!$C$15</f>
        <v>37.4904</v>
      </c>
      <c r="Q37" s="24">
        <f t="shared" si="3"/>
        <v>10</v>
      </c>
      <c r="R37" s="24">
        <f t="shared" si="4"/>
        <v>0</v>
      </c>
      <c r="S37" s="24">
        <f>+I37*Notes!$C$14</f>
        <v>0</v>
      </c>
      <c r="T37" s="24">
        <f t="shared" si="5"/>
        <v>0</v>
      </c>
      <c r="V37" s="24">
        <f>+L37*Silver!$D184</f>
        <v>49.843784138255046</v>
      </c>
      <c r="W37" s="24">
        <f>+M37*Silver!$D184/100</f>
        <v>8.58079223212432</v>
      </c>
      <c r="X37" s="24">
        <f>+N37*Silver!$D184</f>
        <v>111.53163579451127</v>
      </c>
      <c r="Y37" s="24">
        <f>+O37*Silver!$D184</f>
        <v>40.46723068650409</v>
      </c>
      <c r="Z37" s="24">
        <f>+P37*Silver!$D184/100</f>
        <v>9.250808934934836</v>
      </c>
      <c r="AA37" s="24">
        <f>+Q37*Silver!$D184/100</f>
        <v>2.4675140662502497</v>
      </c>
      <c r="AB37" s="24"/>
      <c r="AC37" s="24"/>
      <c r="AD37" s="24"/>
    </row>
    <row r="38" spans="1:30" ht="15">
      <c r="A38" s="12">
        <v>1819</v>
      </c>
      <c r="B38" s="24">
        <v>2</v>
      </c>
      <c r="C38" s="12">
        <v>16</v>
      </c>
      <c r="D38" s="24">
        <v>3.38</v>
      </c>
      <c r="E38" s="24">
        <v>1.65</v>
      </c>
      <c r="F38" s="12">
        <v>31</v>
      </c>
      <c r="G38" s="12">
        <v>9</v>
      </c>
      <c r="I38" s="12">
        <v>39</v>
      </c>
      <c r="L38" s="24">
        <f t="shared" si="0"/>
        <v>2</v>
      </c>
      <c r="M38" s="24">
        <f>+C38*Notes!$C$12</f>
        <v>34.77504890241252</v>
      </c>
      <c r="N38" s="24">
        <f t="shared" si="1"/>
        <v>3.38</v>
      </c>
      <c r="O38" s="24">
        <f t="shared" si="2"/>
        <v>1.65</v>
      </c>
      <c r="P38" s="24">
        <f>+F38*Notes!$C$15</f>
        <v>28.3464</v>
      </c>
      <c r="Q38" s="24">
        <f t="shared" si="3"/>
        <v>9</v>
      </c>
      <c r="R38" s="24">
        <f t="shared" si="4"/>
        <v>0</v>
      </c>
      <c r="S38" s="24">
        <f>+I38*Notes!$C$14</f>
        <v>42.946799999999996</v>
      </c>
      <c r="T38" s="24">
        <f t="shared" si="5"/>
        <v>0</v>
      </c>
      <c r="V38" s="24">
        <f>+L38*Silver!$D185</f>
        <v>49.12685050972484</v>
      </c>
      <c r="W38" s="24">
        <f>+M38*Silver!$D185/100</f>
        <v>8.541943144485954</v>
      </c>
      <c r="X38" s="24">
        <f>+N38*Silver!$D185</f>
        <v>83.02437736143497</v>
      </c>
      <c r="Y38" s="24">
        <f>+O38*Silver!$D185</f>
        <v>40.52965167052299</v>
      </c>
      <c r="Z38" s="24">
        <f>+P38*Silver!$D185/100</f>
        <v>6.962846776444321</v>
      </c>
      <c r="AA38" s="24">
        <f>+Q38*Silver!$D185/100</f>
        <v>2.2107082729376177</v>
      </c>
      <c r="AB38" s="24">
        <f>+R38*Silver!$D185/100</f>
        <v>0</v>
      </c>
      <c r="AC38" s="24">
        <f>+S38*Silver!$D185/100</f>
        <v>10.549205117355251</v>
      </c>
      <c r="AD38" s="24">
        <f>+T38*Silver!$D185/100</f>
        <v>0</v>
      </c>
    </row>
    <row r="39" spans="1:30" ht="15">
      <c r="A39" s="12">
        <v>1820</v>
      </c>
      <c r="B39" s="24">
        <v>1.89</v>
      </c>
      <c r="C39" s="12">
        <v>14</v>
      </c>
      <c r="D39" s="24">
        <v>3.97</v>
      </c>
      <c r="E39" s="24">
        <v>1.56</v>
      </c>
      <c r="F39" s="12">
        <v>27</v>
      </c>
      <c r="G39" s="12">
        <v>6</v>
      </c>
      <c r="I39" s="12">
        <v>40</v>
      </c>
      <c r="L39" s="24">
        <f t="shared" si="0"/>
        <v>1.89</v>
      </c>
      <c r="M39" s="24">
        <f>+C39*Notes!$C$12</f>
        <v>30.428167789610956</v>
      </c>
      <c r="N39" s="24">
        <f t="shared" si="1"/>
        <v>3.97</v>
      </c>
      <c r="O39" s="24">
        <f t="shared" si="2"/>
        <v>1.56</v>
      </c>
      <c r="P39" s="24">
        <f>+F39*Notes!$C$15</f>
        <v>24.6888</v>
      </c>
      <c r="Q39" s="24">
        <f t="shared" si="3"/>
        <v>6</v>
      </c>
      <c r="R39" s="24">
        <f t="shared" si="4"/>
        <v>0</v>
      </c>
      <c r="S39" s="24">
        <f>+I39*Notes!$C$14</f>
        <v>44.048</v>
      </c>
      <c r="T39" s="24">
        <f t="shared" si="5"/>
        <v>0</v>
      </c>
      <c r="V39" s="24">
        <f>+L39*Silver!$D186</f>
        <v>47.28112500512748</v>
      </c>
      <c r="W39" s="24">
        <f>+M39*Silver!$D186/100</f>
        <v>7.612052936177721</v>
      </c>
      <c r="X39" s="24">
        <f>+N39*Silver!$D186</f>
        <v>99.3153789790244</v>
      </c>
      <c r="Y39" s="24">
        <f>+O39*Silver!$D186</f>
        <v>39.02569048042268</v>
      </c>
      <c r="Z39" s="24">
        <f>+P39*Silver!$D186/100</f>
        <v>6.17626581495551</v>
      </c>
      <c r="AA39" s="24">
        <f>+Q39*Silver!$D186/100</f>
        <v>1.5009880954008725</v>
      </c>
      <c r="AB39" s="24">
        <f>+R39*Silver!$D186/100</f>
        <v>0</v>
      </c>
      <c r="AC39" s="24">
        <f>+S39*Silver!$D186/100</f>
        <v>11.019253937702938</v>
      </c>
      <c r="AD39" s="24">
        <f>+T39*Silver!$D186/100</f>
        <v>0</v>
      </c>
    </row>
    <row r="40" spans="1:30" ht="15">
      <c r="A40" s="12">
        <v>1821</v>
      </c>
      <c r="B40" s="24">
        <v>2.04</v>
      </c>
      <c r="C40" s="12">
        <v>13</v>
      </c>
      <c r="D40" s="24">
        <v>3.87</v>
      </c>
      <c r="E40" s="24">
        <v>1.6</v>
      </c>
      <c r="F40" s="12">
        <v>23</v>
      </c>
      <c r="G40" s="12">
        <v>7</v>
      </c>
      <c r="I40" s="12">
        <v>38</v>
      </c>
      <c r="L40" s="24">
        <f t="shared" si="0"/>
        <v>2.04</v>
      </c>
      <c r="M40" s="24">
        <f>+C40*Notes!$C$12</f>
        <v>28.254727233210176</v>
      </c>
      <c r="N40" s="24">
        <f t="shared" si="1"/>
        <v>3.87</v>
      </c>
      <c r="O40" s="24">
        <f t="shared" si="2"/>
        <v>1.6</v>
      </c>
      <c r="P40" s="24">
        <f>+F40*Notes!$C$15</f>
        <v>21.0312</v>
      </c>
      <c r="Q40" s="24">
        <f t="shared" si="3"/>
        <v>7</v>
      </c>
      <c r="R40" s="24">
        <f t="shared" si="4"/>
        <v>0</v>
      </c>
      <c r="S40" s="24">
        <f>+I40*Notes!$C$14</f>
        <v>41.8456</v>
      </c>
      <c r="T40" s="24">
        <f t="shared" si="5"/>
        <v>0</v>
      </c>
      <c r="V40" s="24">
        <f>+L40*Silver!$D187</f>
        <v>52.22252300070627</v>
      </c>
      <c r="W40" s="24">
        <f>+M40*Silver!$D187/100</f>
        <v>7.233005602034314</v>
      </c>
      <c r="X40" s="24">
        <f>+N40*Silver!$D187</f>
        <v>99.06919804545748</v>
      </c>
      <c r="Y40" s="24">
        <f>+O40*Silver!$D187</f>
        <v>40.95884156918139</v>
      </c>
      <c r="Z40" s="24">
        <f>+P40*Silver!$D187/100</f>
        <v>5.383834930061047</v>
      </c>
      <c r="AA40" s="24">
        <f>+Q40*Silver!$D187/100</f>
        <v>1.7919493186516857</v>
      </c>
      <c r="AB40" s="24">
        <f>+R40*Silver!$D187/100</f>
        <v>0</v>
      </c>
      <c r="AC40" s="24">
        <f>+S40*Silver!$D187/100</f>
        <v>10.712170629795853</v>
      </c>
      <c r="AD40" s="24">
        <f>+T40*Silver!$D187/100</f>
        <v>0</v>
      </c>
    </row>
    <row r="41" spans="1:30" ht="15">
      <c r="A41" s="12">
        <v>1822</v>
      </c>
      <c r="B41" s="24">
        <v>1.73</v>
      </c>
      <c r="C41" s="12">
        <v>13</v>
      </c>
      <c r="D41" s="24">
        <v>3.55</v>
      </c>
      <c r="E41" s="24">
        <v>1.74</v>
      </c>
      <c r="F41" s="12">
        <v>26</v>
      </c>
      <c r="G41" s="12">
        <v>8</v>
      </c>
      <c r="I41" s="12">
        <v>42</v>
      </c>
      <c r="L41" s="24">
        <f t="shared" si="0"/>
        <v>1.73</v>
      </c>
      <c r="M41" s="24">
        <f>+C41*Notes!$C$12</f>
        <v>28.254727233210176</v>
      </c>
      <c r="N41" s="24">
        <f t="shared" si="1"/>
        <v>3.55</v>
      </c>
      <c r="O41" s="24">
        <f t="shared" si="2"/>
        <v>1.74</v>
      </c>
      <c r="P41" s="24">
        <f>+F41*Notes!$C$15</f>
        <v>23.7744</v>
      </c>
      <c r="Q41" s="24">
        <f t="shared" si="3"/>
        <v>8</v>
      </c>
      <c r="R41" s="24">
        <f t="shared" si="4"/>
        <v>0</v>
      </c>
      <c r="S41" s="24">
        <f>+I41*Notes!$C$14</f>
        <v>46.2504</v>
      </c>
      <c r="T41" s="24">
        <f t="shared" si="5"/>
        <v>0</v>
      </c>
      <c r="V41" s="24">
        <f>+L41*Silver!$D188</f>
        <v>43.872731694911764</v>
      </c>
      <c r="W41" s="24">
        <f>+M41*Silver!$D188/100</f>
        <v>7.165387670610096</v>
      </c>
      <c r="X41" s="24">
        <f>+N41*Silver!$D188</f>
        <v>90.02785983637963</v>
      </c>
      <c r="Y41" s="24">
        <f>+O41*Silver!$D188</f>
        <v>44.126331300084665</v>
      </c>
      <c r="Z41" s="24">
        <f>+P41*Silver!$D188/100</f>
        <v>6.0291784532226025</v>
      </c>
      <c r="AA41" s="24">
        <f>+Q41*Silver!$D188/100</f>
        <v>2.028796841383203</v>
      </c>
      <c r="AB41" s="24">
        <f>+R41*Silver!$D188/100</f>
        <v>0</v>
      </c>
      <c r="AC41" s="24">
        <f>+S41*Silver!$D188/100</f>
        <v>11.729083179088711</v>
      </c>
      <c r="AD41" s="24">
        <f>+T41*Silver!$D188/100</f>
        <v>0</v>
      </c>
    </row>
    <row r="42" spans="1:30" ht="15">
      <c r="A42" s="12">
        <v>1823</v>
      </c>
      <c r="B42" s="24">
        <v>1.9</v>
      </c>
      <c r="C42" s="12">
        <v>11</v>
      </c>
      <c r="D42" s="24">
        <v>3.93</v>
      </c>
      <c r="E42" s="24">
        <v>1.62</v>
      </c>
      <c r="F42" s="12">
        <v>20</v>
      </c>
      <c r="I42" s="12">
        <v>34</v>
      </c>
      <c r="L42" s="24">
        <f t="shared" si="0"/>
        <v>1.9</v>
      </c>
      <c r="M42" s="24">
        <f>+C42*Notes!$C$12</f>
        <v>23.907846120408607</v>
      </c>
      <c r="N42" s="24">
        <f t="shared" si="1"/>
        <v>3.93</v>
      </c>
      <c r="O42" s="24">
        <f t="shared" si="2"/>
        <v>1.62</v>
      </c>
      <c r="P42" s="24">
        <f>+F42*Notes!$C$15</f>
        <v>18.288</v>
      </c>
      <c r="Q42" s="24">
        <f t="shared" si="3"/>
        <v>0</v>
      </c>
      <c r="R42" s="24">
        <f t="shared" si="4"/>
        <v>0</v>
      </c>
      <c r="S42" s="24">
        <f>+I42*Notes!$C$14</f>
        <v>37.440799999999996</v>
      </c>
      <c r="T42" s="24">
        <f t="shared" si="5"/>
        <v>0</v>
      </c>
      <c r="V42" s="24">
        <f>+L42*Silver!$D189</f>
        <v>48.18392498285107</v>
      </c>
      <c r="W42" s="24">
        <f>+M42*Silver!$D189/100</f>
        <v>6.063020336670081</v>
      </c>
      <c r="X42" s="24">
        <f>+N42*Silver!$D189</f>
        <v>99.66464483294985</v>
      </c>
      <c r="Y42" s="24">
        <f>+O42*Silver!$D189</f>
        <v>41.08313603800986</v>
      </c>
      <c r="Z42" s="24">
        <f>+P42*Silver!$D189/100</f>
        <v>4.637829579402002</v>
      </c>
      <c r="AA42" s="24">
        <f>+Q42*Silver!$D189/100</f>
        <v>0</v>
      </c>
      <c r="AB42" s="24">
        <f>+R42*Silver!$D189/100</f>
        <v>0</v>
      </c>
      <c r="AC42" s="24">
        <f>+S42*Silver!$D189/100</f>
        <v>9.494972097357527</v>
      </c>
      <c r="AD42" s="24">
        <f>+T42*Silver!$D189/100</f>
        <v>0</v>
      </c>
    </row>
    <row r="43" spans="1:30" ht="15">
      <c r="A43" s="12">
        <v>1824</v>
      </c>
      <c r="B43" s="24">
        <v>1.84</v>
      </c>
      <c r="C43" s="12">
        <v>10</v>
      </c>
      <c r="D43" s="24">
        <v>3.22</v>
      </c>
      <c r="E43" s="24">
        <v>1.43</v>
      </c>
      <c r="F43" s="12">
        <v>16</v>
      </c>
      <c r="G43" s="12">
        <v>6</v>
      </c>
      <c r="I43" s="12">
        <v>24</v>
      </c>
      <c r="L43" s="24">
        <f t="shared" si="0"/>
        <v>1.84</v>
      </c>
      <c r="M43" s="24">
        <f>+C43*Notes!$C$12</f>
        <v>21.734405564007826</v>
      </c>
      <c r="N43" s="24">
        <f t="shared" si="1"/>
        <v>3.22</v>
      </c>
      <c r="O43" s="24">
        <f t="shared" si="2"/>
        <v>1.43</v>
      </c>
      <c r="P43" s="24">
        <f>+F43*Notes!$C$15</f>
        <v>14.6304</v>
      </c>
      <c r="Q43" s="24">
        <f t="shared" si="3"/>
        <v>6</v>
      </c>
      <c r="R43" s="24">
        <f t="shared" si="4"/>
        <v>0</v>
      </c>
      <c r="S43" s="24">
        <f>+I43*Notes!$C$14</f>
        <v>26.4288</v>
      </c>
      <c r="T43" s="24">
        <f t="shared" si="5"/>
        <v>0</v>
      </c>
      <c r="V43" s="24">
        <f>+L43*Silver!$D190</f>
        <v>46.66232735181367</v>
      </c>
      <c r="W43" s="24">
        <f>+M43*Silver!$D190/100</f>
        <v>5.511836669700074</v>
      </c>
      <c r="X43" s="24">
        <f>+N43*Silver!$D190</f>
        <v>81.65907286567392</v>
      </c>
      <c r="Y43" s="24">
        <f>+O43*Silver!$D190</f>
        <v>36.264743539724755</v>
      </c>
      <c r="Z43" s="24">
        <f>+P43*Silver!$D190/100</f>
        <v>3.7102636635216015</v>
      </c>
      <c r="AA43" s="24">
        <f>+Q43*Silver!$D190/100</f>
        <v>1.5215976310374024</v>
      </c>
      <c r="AB43" s="24">
        <f>+R43*Silver!$D190/100</f>
        <v>0</v>
      </c>
      <c r="AC43" s="24">
        <f>+S43*Silver!$D190/100</f>
        <v>6.702333245193549</v>
      </c>
      <c r="AD43" s="24">
        <f>+T43*Silver!$D190/100</f>
        <v>0</v>
      </c>
    </row>
    <row r="44" spans="1:30" ht="15">
      <c r="A44" s="12">
        <v>1825</v>
      </c>
      <c r="B44" s="24">
        <v>1.73</v>
      </c>
      <c r="C44" s="12">
        <v>10</v>
      </c>
      <c r="D44" s="24">
        <v>4</v>
      </c>
      <c r="E44" s="24">
        <v>1.34</v>
      </c>
      <c r="F44" s="12">
        <v>18</v>
      </c>
      <c r="G44" s="12">
        <v>6</v>
      </c>
      <c r="I44" s="12">
        <v>36</v>
      </c>
      <c r="L44" s="24">
        <f t="shared" si="0"/>
        <v>1.73</v>
      </c>
      <c r="M44" s="24">
        <f>+C44*Notes!$C$12</f>
        <v>21.734405564007826</v>
      </c>
      <c r="N44" s="24">
        <f t="shared" si="1"/>
        <v>4</v>
      </c>
      <c r="O44" s="24">
        <f t="shared" si="2"/>
        <v>1.34</v>
      </c>
      <c r="P44" s="24">
        <f>+F44*Notes!$C$15</f>
        <v>16.4592</v>
      </c>
      <c r="Q44" s="24">
        <f t="shared" si="3"/>
        <v>6</v>
      </c>
      <c r="R44" s="24">
        <f t="shared" si="4"/>
        <v>0</v>
      </c>
      <c r="S44" s="24">
        <f>+I44*Notes!$C$14</f>
        <v>39.6432</v>
      </c>
      <c r="T44" s="24">
        <f t="shared" si="5"/>
        <v>0</v>
      </c>
      <c r="V44" s="24">
        <f>+L44*Silver!$D191</f>
        <v>43.46638512060287</v>
      </c>
      <c r="W44" s="24">
        <f>+M44*Silver!$D191/100</f>
        <v>5.460786373482879</v>
      </c>
      <c r="X44" s="24">
        <f>+N44*Silver!$D191</f>
        <v>100.5003124175789</v>
      </c>
      <c r="Y44" s="24">
        <f>+O44*Silver!$D191</f>
        <v>33.66760465988893</v>
      </c>
      <c r="Z44" s="24">
        <f>+P44*Silver!$D191/100</f>
        <v>4.1353868553585365</v>
      </c>
      <c r="AA44" s="24">
        <f>+Q44*Silver!$D191/100</f>
        <v>1.5075046862636834</v>
      </c>
      <c r="AB44" s="24">
        <f>+R44*Silver!$D191/100</f>
        <v>0</v>
      </c>
      <c r="AC44" s="24">
        <f>+S44*Silver!$D191/100</f>
        <v>9.96038496308141</v>
      </c>
      <c r="AD44" s="24">
        <f>+T44*Silver!$D191/100</f>
        <v>0</v>
      </c>
    </row>
    <row r="45" spans="1:30" ht="15">
      <c r="A45" s="12">
        <v>1826</v>
      </c>
      <c r="B45" s="24">
        <v>2</v>
      </c>
      <c r="C45" s="12">
        <v>10</v>
      </c>
      <c r="D45" s="24">
        <v>3.58</v>
      </c>
      <c r="E45" s="24">
        <v>1.56</v>
      </c>
      <c r="F45" s="12">
        <v>18</v>
      </c>
      <c r="I45" s="12">
        <v>26</v>
      </c>
      <c r="L45" s="24">
        <f t="shared" si="0"/>
        <v>2</v>
      </c>
      <c r="M45" s="24">
        <f>+C45*Notes!$C$12</f>
        <v>21.734405564007826</v>
      </c>
      <c r="N45" s="24">
        <f t="shared" si="1"/>
        <v>3.58</v>
      </c>
      <c r="O45" s="24">
        <f t="shared" si="2"/>
        <v>1.56</v>
      </c>
      <c r="P45" s="24">
        <f>+F45*Notes!$C$15</f>
        <v>16.4592</v>
      </c>
      <c r="Q45" s="24">
        <f t="shared" si="3"/>
        <v>0</v>
      </c>
      <c r="R45" s="24">
        <f t="shared" si="4"/>
        <v>0</v>
      </c>
      <c r="S45" s="24">
        <f>+I45*Notes!$C$14</f>
        <v>28.6312</v>
      </c>
      <c r="T45" s="24">
        <f t="shared" si="5"/>
        <v>0</v>
      </c>
      <c r="V45" s="24">
        <f>+L45*Silver!$D192</f>
        <v>50.719921034580075</v>
      </c>
      <c r="W45" s="24">
        <f>+M45*Silver!$D192/100</f>
        <v>5.511836669700074</v>
      </c>
      <c r="X45" s="24">
        <f>+N45*Silver!$D192</f>
        <v>90.78865865189833</v>
      </c>
      <c r="Y45" s="24">
        <f>+O45*Silver!$D192</f>
        <v>39.56153840697246</v>
      </c>
      <c r="Z45" s="24">
        <f>+P45*Silver!$D192/100</f>
        <v>4.174046621461802</v>
      </c>
      <c r="AA45" s="24">
        <f>+Q45*Silver!$D192/100</f>
        <v>0</v>
      </c>
      <c r="AB45" s="24">
        <f>+R45*Silver!$D192/100</f>
        <v>0</v>
      </c>
      <c r="AC45" s="24">
        <f>+S45*Silver!$D192/100</f>
        <v>7.260861015626346</v>
      </c>
      <c r="AD45" s="24">
        <f>+T45*Silver!$D192/100</f>
        <v>0</v>
      </c>
    </row>
    <row r="46" spans="1:30" ht="15">
      <c r="A46" s="12">
        <v>1827</v>
      </c>
      <c r="B46" s="24">
        <v>1.97</v>
      </c>
      <c r="C46" s="12">
        <v>10</v>
      </c>
      <c r="D46" s="24">
        <v>2.75</v>
      </c>
      <c r="E46" s="24">
        <v>1.68</v>
      </c>
      <c r="F46" s="12">
        <v>16</v>
      </c>
      <c r="G46" s="12">
        <v>5</v>
      </c>
      <c r="I46" s="12">
        <v>26</v>
      </c>
      <c r="L46" s="24">
        <f t="shared" si="0"/>
        <v>1.97</v>
      </c>
      <c r="M46" s="24">
        <f>+C46*Notes!$C$12</f>
        <v>21.734405564007826</v>
      </c>
      <c r="N46" s="24">
        <f t="shared" si="1"/>
        <v>2.75</v>
      </c>
      <c r="O46" s="24">
        <f t="shared" si="2"/>
        <v>1.68</v>
      </c>
      <c r="P46" s="24">
        <f>+F46*Notes!$C$15</f>
        <v>14.6304</v>
      </c>
      <c r="Q46" s="24">
        <f t="shared" si="3"/>
        <v>5</v>
      </c>
      <c r="R46" s="24">
        <f t="shared" si="4"/>
        <v>0</v>
      </c>
      <c r="S46" s="24">
        <f>+I46*Notes!$C$14</f>
        <v>28.6312</v>
      </c>
      <c r="T46" s="24">
        <f t="shared" si="5"/>
        <v>0</v>
      </c>
      <c r="V46" s="24">
        <f>+L46*Silver!$D193</f>
        <v>49.726686640257945</v>
      </c>
      <c r="W46" s="24">
        <f>+M46*Silver!$D193/100</f>
        <v>5.486192765450232</v>
      </c>
      <c r="X46" s="24">
        <f>+N46*Silver!$D193</f>
        <v>69.41542551305042</v>
      </c>
      <c r="Y46" s="24">
        <f>+O46*Silver!$D193</f>
        <v>42.406514495245354</v>
      </c>
      <c r="Z46" s="24">
        <f>+P46*Silver!$D193/100</f>
        <v>3.6930016051859385</v>
      </c>
      <c r="AA46" s="24">
        <f>+Q46*Silver!$D193/100</f>
        <v>1.262098645691826</v>
      </c>
      <c r="AB46" s="24">
        <f>+R46*Silver!$D193/100</f>
        <v>0</v>
      </c>
      <c r="AC46" s="24">
        <f>+S46*Silver!$D193/100</f>
        <v>7.227079748906362</v>
      </c>
      <c r="AD46" s="24">
        <f>+T46*Silver!$D193/100</f>
        <v>0</v>
      </c>
    </row>
    <row r="47" spans="1:30" ht="15">
      <c r="A47" s="12">
        <v>1828</v>
      </c>
      <c r="B47" s="24">
        <v>1.81</v>
      </c>
      <c r="C47" s="12">
        <v>10</v>
      </c>
      <c r="D47" s="24">
        <v>3.13</v>
      </c>
      <c r="E47" s="24">
        <v>1.46</v>
      </c>
      <c r="F47" s="12">
        <v>14</v>
      </c>
      <c r="G47" s="12">
        <v>5</v>
      </c>
      <c r="I47" s="12">
        <v>28</v>
      </c>
      <c r="L47" s="24">
        <f t="shared" si="0"/>
        <v>1.81</v>
      </c>
      <c r="M47" s="24">
        <f>+C47*Notes!$C$12</f>
        <v>21.734405564007826</v>
      </c>
      <c r="N47" s="24">
        <f t="shared" si="1"/>
        <v>3.13</v>
      </c>
      <c r="O47" s="24">
        <f t="shared" si="2"/>
        <v>1.46</v>
      </c>
      <c r="P47" s="24">
        <f>+F47*Notes!$C$15</f>
        <v>12.8016</v>
      </c>
      <c r="Q47" s="24">
        <f t="shared" si="3"/>
        <v>5</v>
      </c>
      <c r="R47" s="24">
        <f t="shared" si="4"/>
        <v>0</v>
      </c>
      <c r="S47" s="24">
        <f>+I47*Notes!$C$14</f>
        <v>30.833599999999997</v>
      </c>
      <c r="T47" s="24">
        <f t="shared" si="5"/>
        <v>0</v>
      </c>
      <c r="V47" s="24">
        <f>+L47*Silver!$D194</f>
        <v>45.90152853629497</v>
      </c>
      <c r="W47" s="24">
        <f>+M47*Silver!$D194/100</f>
        <v>5.511836669700074</v>
      </c>
      <c r="X47" s="24">
        <f>+N47*Silver!$D194</f>
        <v>79.37667641911781</v>
      </c>
      <c r="Y47" s="24">
        <f>+O47*Silver!$D194</f>
        <v>37.02554235524345</v>
      </c>
      <c r="Z47" s="24">
        <f>+P47*Silver!$D194/100</f>
        <v>3.2464807055814013</v>
      </c>
      <c r="AA47" s="24">
        <f>+Q47*Silver!$D194/100</f>
        <v>1.2679980258645018</v>
      </c>
      <c r="AB47" s="24">
        <f>+R47*Silver!$D194/100</f>
        <v>0</v>
      </c>
      <c r="AC47" s="24">
        <f>+S47*Silver!$D194/100</f>
        <v>7.8193887860591405</v>
      </c>
      <c r="AD47" s="24">
        <f>+T47*Silver!$D194/100</f>
        <v>0</v>
      </c>
    </row>
    <row r="48" spans="1:30" ht="15">
      <c r="A48" s="12">
        <v>1829</v>
      </c>
      <c r="B48" s="24">
        <v>1.81</v>
      </c>
      <c r="C48" s="12">
        <v>10</v>
      </c>
      <c r="D48" s="24">
        <v>4.13</v>
      </c>
      <c r="E48" s="24">
        <v>1.51</v>
      </c>
      <c r="F48" s="12">
        <v>14</v>
      </c>
      <c r="G48" s="12">
        <v>4</v>
      </c>
      <c r="I48" s="12">
        <v>27</v>
      </c>
      <c r="L48" s="24">
        <f t="shared" si="0"/>
        <v>1.81</v>
      </c>
      <c r="M48" s="24">
        <f>+C48*Notes!$C$12</f>
        <v>21.734405564007826</v>
      </c>
      <c r="N48" s="24">
        <f t="shared" si="1"/>
        <v>4.13</v>
      </c>
      <c r="O48" s="24">
        <f t="shared" si="2"/>
        <v>1.51</v>
      </c>
      <c r="P48" s="24">
        <f>+F48*Notes!$C$15</f>
        <v>12.8016</v>
      </c>
      <c r="Q48" s="24">
        <f t="shared" si="3"/>
        <v>4</v>
      </c>
      <c r="R48" s="24">
        <f t="shared" si="4"/>
        <v>0</v>
      </c>
      <c r="S48" s="24">
        <f>+I48*Notes!$C$14</f>
        <v>29.7324</v>
      </c>
      <c r="T48" s="24">
        <f t="shared" si="5"/>
        <v>0</v>
      </c>
      <c r="V48" s="24">
        <f>+L48*Silver!$D195</f>
        <v>45.90152853629497</v>
      </c>
      <c r="W48" s="24">
        <f>+M48*Silver!$D195/100</f>
        <v>5.511836669700074</v>
      </c>
      <c r="X48" s="24">
        <f>+N48*Silver!$D195</f>
        <v>104.73663693640785</v>
      </c>
      <c r="Y48" s="24">
        <f>+O48*Silver!$D195</f>
        <v>38.29354038110796</v>
      </c>
      <c r="Z48" s="24">
        <f>+P48*Silver!$D195/100</f>
        <v>3.2464807055814013</v>
      </c>
      <c r="AA48" s="24">
        <f>+Q48*Silver!$D195/100</f>
        <v>1.0143984206916015</v>
      </c>
      <c r="AB48" s="24">
        <f>+R48*Silver!$D195/100</f>
        <v>0</v>
      </c>
      <c r="AC48" s="24">
        <f>+S48*Silver!$D195/100</f>
        <v>7.540124900842743</v>
      </c>
      <c r="AD48" s="24">
        <f>+T48*Silver!$D195/100</f>
        <v>0</v>
      </c>
    </row>
    <row r="49" spans="1:30" ht="15">
      <c r="A49" s="12">
        <v>1830</v>
      </c>
      <c r="B49" s="24">
        <v>1.68</v>
      </c>
      <c r="C49" s="12">
        <v>9</v>
      </c>
      <c r="D49" s="24">
        <v>4.16</v>
      </c>
      <c r="E49" s="24">
        <v>1.38</v>
      </c>
      <c r="F49" s="12">
        <v>13</v>
      </c>
      <c r="G49" s="12">
        <v>5</v>
      </c>
      <c r="I49" s="12">
        <v>27</v>
      </c>
      <c r="L49" s="24">
        <f t="shared" si="0"/>
        <v>1.68</v>
      </c>
      <c r="M49" s="24">
        <f>+C49*Notes!$C$12</f>
        <v>19.560965007607045</v>
      </c>
      <c r="N49" s="24">
        <f t="shared" si="1"/>
        <v>4.16</v>
      </c>
      <c r="O49" s="24">
        <f t="shared" si="2"/>
        <v>1.38</v>
      </c>
      <c r="P49" s="24">
        <f>+F49*Notes!$C$15</f>
        <v>11.8872</v>
      </c>
      <c r="Q49" s="24">
        <f t="shared" si="3"/>
        <v>5</v>
      </c>
      <c r="R49" s="24">
        <f t="shared" si="4"/>
        <v>0</v>
      </c>
      <c r="S49" s="24">
        <f>+I49*Notes!$C$14</f>
        <v>29.7324</v>
      </c>
      <c r="T49" s="24">
        <f t="shared" si="5"/>
        <v>0</v>
      </c>
      <c r="V49" s="24">
        <f>+L49*Silver!$D196</f>
        <v>42.804814602039556</v>
      </c>
      <c r="W49" s="24">
        <f>+M49*Silver!$D196/100</f>
        <v>4.983949289211922</v>
      </c>
      <c r="X49" s="24">
        <f>+N49*Silver!$D196</f>
        <v>105.99287425266938</v>
      </c>
      <c r="Y49" s="24">
        <f>+O49*Silver!$D196</f>
        <v>35.161097708818204</v>
      </c>
      <c r="Z49" s="24">
        <f>+P49*Silver!$D196/100</f>
        <v>3.0287463817700275</v>
      </c>
      <c r="AA49" s="24">
        <f>+Q49*Silver!$D196/100</f>
        <v>1.2739528155368915</v>
      </c>
      <c r="AB49" s="24">
        <f>+R49*Silver!$D196/100</f>
        <v>0</v>
      </c>
      <c r="AC49" s="24">
        <f>+S49*Silver!$D196/100</f>
        <v>7.575534938533815</v>
      </c>
      <c r="AD49" s="24">
        <f>+T49*Silver!$D196/100</f>
        <v>0</v>
      </c>
    </row>
    <row r="50" spans="1:30" ht="15">
      <c r="A50" s="12">
        <v>1831</v>
      </c>
      <c r="B50" s="24">
        <v>1.82</v>
      </c>
      <c r="C50" s="12">
        <v>8</v>
      </c>
      <c r="D50" s="24">
        <v>2.9</v>
      </c>
      <c r="E50" s="24">
        <v>1.35</v>
      </c>
      <c r="F50" s="12">
        <v>15</v>
      </c>
      <c r="G50" s="12">
        <v>4</v>
      </c>
      <c r="I50" s="12">
        <v>28</v>
      </c>
      <c r="L50" s="24">
        <f t="shared" si="0"/>
        <v>1.82</v>
      </c>
      <c r="M50" s="24">
        <f>+C50*Notes!$C$12</f>
        <v>17.38752445120626</v>
      </c>
      <c r="N50" s="24">
        <f t="shared" si="1"/>
        <v>2.9</v>
      </c>
      <c r="O50" s="24">
        <f t="shared" si="2"/>
        <v>1.35</v>
      </c>
      <c r="P50" s="24">
        <f>+F50*Notes!$C$15</f>
        <v>13.716</v>
      </c>
      <c r="Q50" s="24">
        <f t="shared" si="3"/>
        <v>4</v>
      </c>
      <c r="R50" s="24">
        <f t="shared" si="4"/>
        <v>0</v>
      </c>
      <c r="S50" s="24">
        <f>+I50*Notes!$C$14</f>
        <v>30.833599999999997</v>
      </c>
      <c r="T50" s="24">
        <f t="shared" si="5"/>
        <v>0</v>
      </c>
      <c r="V50" s="24">
        <f>+L50*Silver!$D197</f>
        <v>45.940390703182466</v>
      </c>
      <c r="W50" s="24">
        <f>+M50*Silver!$D197/100</f>
        <v>4.388954212360186</v>
      </c>
      <c r="X50" s="24">
        <f>+N50*Silver!$D197</f>
        <v>73.2017214501259</v>
      </c>
      <c r="Y50" s="24">
        <f>+O50*Silver!$D197</f>
        <v>34.07666343367931</v>
      </c>
      <c r="Z50" s="24">
        <f>+P50*Silver!$D197/100</f>
        <v>3.4621890048618167</v>
      </c>
      <c r="AA50" s="24">
        <f>+Q50*Silver!$D197/100</f>
        <v>1.0096789165534608</v>
      </c>
      <c r="AB50" s="24">
        <f>+R50*Silver!$D197/100</f>
        <v>0</v>
      </c>
      <c r="AC50" s="24">
        <f>+S50*Silver!$D197/100</f>
        <v>7.7830089603606964</v>
      </c>
      <c r="AD50" s="24">
        <f>+T50*Silver!$D197/100</f>
        <v>0</v>
      </c>
    </row>
    <row r="51" spans="1:30" ht="15">
      <c r="A51" s="12">
        <v>1832</v>
      </c>
      <c r="B51" s="24">
        <v>1.66</v>
      </c>
      <c r="C51" s="12">
        <v>8</v>
      </c>
      <c r="D51" s="24">
        <v>3.51</v>
      </c>
      <c r="E51" s="24">
        <v>1.13</v>
      </c>
      <c r="F51" s="12">
        <v>13</v>
      </c>
      <c r="G51" s="12">
        <v>4</v>
      </c>
      <c r="I51" s="12">
        <v>30</v>
      </c>
      <c r="L51" s="24">
        <f t="shared" si="0"/>
        <v>1.66</v>
      </c>
      <c r="M51" s="24">
        <f>+C51*Notes!$C$12</f>
        <v>17.38752445120626</v>
      </c>
      <c r="N51" s="24">
        <f t="shared" si="1"/>
        <v>3.51</v>
      </c>
      <c r="O51" s="24">
        <f t="shared" si="2"/>
        <v>1.13</v>
      </c>
      <c r="P51" s="24">
        <f>+F51*Notes!$C$15</f>
        <v>11.8872</v>
      </c>
      <c r="Q51" s="24">
        <f t="shared" si="3"/>
        <v>4</v>
      </c>
      <c r="R51" s="24">
        <f t="shared" si="4"/>
        <v>0</v>
      </c>
      <c r="S51" s="24">
        <f>+I51*Notes!$C$14</f>
        <v>33.036</v>
      </c>
      <c r="T51" s="24">
        <f t="shared" si="5"/>
        <v>0</v>
      </c>
      <c r="V51" s="24">
        <f>+L51*Silver!$D198</f>
        <v>41.90167503696862</v>
      </c>
      <c r="W51" s="24">
        <f>+M51*Silver!$D198/100</f>
        <v>4.388954212360186</v>
      </c>
      <c r="X51" s="24">
        <f>+N51*Silver!$D198</f>
        <v>88.59932492756617</v>
      </c>
      <c r="Y51" s="24">
        <f>+O51*Silver!$D198</f>
        <v>28.523429392635265</v>
      </c>
      <c r="Z51" s="24">
        <f>+P51*Silver!$D198/100</f>
        <v>3.0005638042135745</v>
      </c>
      <c r="AA51" s="24">
        <f>+Q51*Silver!$D198/100</f>
        <v>1.0096789165534608</v>
      </c>
      <c r="AB51" s="24">
        <f>+R51*Silver!$D198/100</f>
        <v>0</v>
      </c>
      <c r="AC51" s="24">
        <f>+S51*Silver!$D198/100</f>
        <v>8.338938171815034</v>
      </c>
      <c r="AD51" s="24">
        <f>+T51*Silver!$D198/100</f>
        <v>0</v>
      </c>
    </row>
    <row r="52" spans="1:30" ht="15">
      <c r="A52" s="12">
        <v>1833</v>
      </c>
      <c r="B52" s="24">
        <v>1.66</v>
      </c>
      <c r="C52" s="12">
        <v>8</v>
      </c>
      <c r="D52" s="24">
        <v>3.67</v>
      </c>
      <c r="E52" s="24">
        <v>1.19</v>
      </c>
      <c r="F52" s="12">
        <v>12</v>
      </c>
      <c r="G52" s="12">
        <v>4</v>
      </c>
      <c r="I52" s="12">
        <v>29</v>
      </c>
      <c r="L52" s="24">
        <f t="shared" si="0"/>
        <v>1.66</v>
      </c>
      <c r="M52" s="24">
        <f>+C52*Notes!$C$12</f>
        <v>17.38752445120626</v>
      </c>
      <c r="N52" s="24">
        <f t="shared" si="1"/>
        <v>3.67</v>
      </c>
      <c r="O52" s="24">
        <f t="shared" si="2"/>
        <v>1.19</v>
      </c>
      <c r="P52" s="24">
        <f>+F52*Notes!$C$15</f>
        <v>10.9728</v>
      </c>
      <c r="Q52" s="24">
        <f t="shared" si="3"/>
        <v>4</v>
      </c>
      <c r="R52" s="24">
        <f t="shared" si="4"/>
        <v>0</v>
      </c>
      <c r="S52" s="24">
        <f>+I52*Notes!$C$14</f>
        <v>31.9348</v>
      </c>
      <c r="T52" s="24">
        <f t="shared" si="5"/>
        <v>0</v>
      </c>
      <c r="V52" s="24">
        <f>+L52*Silver!$D199</f>
        <v>42.494798128025685</v>
      </c>
      <c r="W52" s="24">
        <f>+M52*Silver!$D199/100</f>
        <v>4.4510803704826545</v>
      </c>
      <c r="X52" s="24">
        <f>+N52*Silver!$D199</f>
        <v>93.9493428493098</v>
      </c>
      <c r="Y52" s="24">
        <f>+O52*Silver!$D199</f>
        <v>30.463138417078653</v>
      </c>
      <c r="Z52" s="24">
        <f>+P52*Silver!$D199/100</f>
        <v>2.808957354814459</v>
      </c>
      <c r="AA52" s="24">
        <f>+Q52*Silver!$D199/100</f>
        <v>1.0239710392295347</v>
      </c>
      <c r="AB52" s="24">
        <f>+R52*Silver!$D199/100</f>
        <v>0</v>
      </c>
      <c r="AC52" s="24">
        <f>+S52*Silver!$D199/100</f>
        <v>8.175077585896837</v>
      </c>
      <c r="AD52" s="24">
        <f>+T52*Silver!$D199/100</f>
        <v>0</v>
      </c>
    </row>
    <row r="53" spans="1:30" ht="15">
      <c r="A53" s="12">
        <v>1834</v>
      </c>
      <c r="B53" s="24">
        <v>1.64</v>
      </c>
      <c r="C53" s="12">
        <v>8</v>
      </c>
      <c r="D53" s="24">
        <v>3.12</v>
      </c>
      <c r="E53" s="24">
        <v>1.2</v>
      </c>
      <c r="F53" s="12">
        <v>15</v>
      </c>
      <c r="G53" s="12">
        <v>4</v>
      </c>
      <c r="I53" s="12">
        <v>29</v>
      </c>
      <c r="L53" s="24">
        <f t="shared" si="0"/>
        <v>1.64</v>
      </c>
      <c r="M53" s="24">
        <f>+C53*Notes!$C$12</f>
        <v>17.38752445120626</v>
      </c>
      <c r="N53" s="24">
        <f t="shared" si="1"/>
        <v>3.12</v>
      </c>
      <c r="O53" s="24">
        <f t="shared" si="2"/>
        <v>1.2</v>
      </c>
      <c r="P53" s="24">
        <f>+F53*Notes!$C$15</f>
        <v>13.716</v>
      </c>
      <c r="Q53" s="24">
        <f t="shared" si="3"/>
        <v>4</v>
      </c>
      <c r="R53" s="24">
        <f t="shared" si="4"/>
        <v>0</v>
      </c>
      <c r="S53" s="24">
        <f>+I53*Notes!$C$14</f>
        <v>31.9348</v>
      </c>
      <c r="T53" s="24">
        <f t="shared" si="5"/>
        <v>0</v>
      </c>
      <c r="V53" s="24">
        <f>+L53*Silver!$D200</f>
        <v>41.39683557869189</v>
      </c>
      <c r="W53" s="24">
        <f>+M53*Silver!$D200/100</f>
        <v>4.388954212360186</v>
      </c>
      <c r="X53" s="24">
        <f>+N53*Silver!$D200</f>
        <v>78.75495549116995</v>
      </c>
      <c r="Y53" s="24">
        <f>+O53*Silver!$D200</f>
        <v>30.29036749660382</v>
      </c>
      <c r="Z53" s="24">
        <f>+P53*Silver!$D200/100</f>
        <v>3.4621890048618167</v>
      </c>
      <c r="AA53" s="24">
        <f>+Q53*Silver!$D200/100</f>
        <v>1.0096789165534608</v>
      </c>
      <c r="AB53" s="24">
        <f>+R53*Silver!$D200/100</f>
        <v>0</v>
      </c>
      <c r="AC53" s="24">
        <f>+S53*Silver!$D200/100</f>
        <v>8.060973566087865</v>
      </c>
      <c r="AD53" s="24">
        <f>+T53*Silver!$D200/100</f>
        <v>0</v>
      </c>
    </row>
    <row r="54" spans="1:30" ht="15">
      <c r="A54" s="12">
        <v>1835</v>
      </c>
      <c r="B54" s="24">
        <v>1.78</v>
      </c>
      <c r="C54" s="12">
        <v>8</v>
      </c>
      <c r="D54" s="24">
        <v>3.15</v>
      </c>
      <c r="E54" s="24">
        <v>1.12</v>
      </c>
      <c r="F54" s="12">
        <v>15</v>
      </c>
      <c r="G54" s="12">
        <v>4</v>
      </c>
      <c r="I54" s="12">
        <v>33</v>
      </c>
      <c r="L54" s="24">
        <f t="shared" si="0"/>
        <v>1.78</v>
      </c>
      <c r="M54" s="24">
        <f>+C54*Notes!$C$12</f>
        <v>17.38752445120626</v>
      </c>
      <c r="N54" s="24">
        <f t="shared" si="1"/>
        <v>3.15</v>
      </c>
      <c r="O54" s="24">
        <f t="shared" si="2"/>
        <v>1.12</v>
      </c>
      <c r="P54" s="24">
        <f>+F54*Notes!$C$15</f>
        <v>13.716</v>
      </c>
      <c r="Q54" s="24">
        <f t="shared" si="3"/>
        <v>4</v>
      </c>
      <c r="R54" s="24">
        <f t="shared" si="4"/>
        <v>0</v>
      </c>
      <c r="S54" s="24">
        <f>+I54*Notes!$C$14</f>
        <v>36.3396</v>
      </c>
      <c r="T54" s="24">
        <f t="shared" si="5"/>
        <v>0</v>
      </c>
      <c r="V54" s="24">
        <f>+L54*Silver!$D201</f>
        <v>44.930711786629004</v>
      </c>
      <c r="W54" s="24">
        <f>+M54*Silver!$D201/100</f>
        <v>4.388954212360186</v>
      </c>
      <c r="X54" s="24">
        <f>+N54*Silver!$D201</f>
        <v>79.51221467858504</v>
      </c>
      <c r="Y54" s="24">
        <f>+O54*Silver!$D201</f>
        <v>28.271009663496905</v>
      </c>
      <c r="Z54" s="24">
        <f>+P54*Silver!$D201/100</f>
        <v>3.4621890048618167</v>
      </c>
      <c r="AA54" s="24">
        <f>+Q54*Silver!$D201/100</f>
        <v>1.0096789165534608</v>
      </c>
      <c r="AB54" s="24">
        <f>+R54*Silver!$D201/100</f>
        <v>0</v>
      </c>
      <c r="AC54" s="24">
        <f>+S54*Silver!$D201/100</f>
        <v>9.172831988996535</v>
      </c>
      <c r="AD54" s="24">
        <f>+T54*Silver!$D201/100</f>
        <v>0</v>
      </c>
    </row>
    <row r="55" spans="1:30" ht="15">
      <c r="A55" s="12">
        <v>1836</v>
      </c>
      <c r="B55" s="24">
        <v>1.77</v>
      </c>
      <c r="C55" s="12">
        <v>9</v>
      </c>
      <c r="D55" s="24">
        <v>3.83</v>
      </c>
      <c r="E55" s="24">
        <v>1.11</v>
      </c>
      <c r="F55" s="12">
        <v>16</v>
      </c>
      <c r="G55" s="12">
        <v>4</v>
      </c>
      <c r="I55" s="12">
        <v>32</v>
      </c>
      <c r="L55" s="24">
        <f t="shared" si="0"/>
        <v>1.77</v>
      </c>
      <c r="M55" s="24">
        <f>+C55*Notes!$C$12</f>
        <v>19.560965007607045</v>
      </c>
      <c r="N55" s="24">
        <f t="shared" si="1"/>
        <v>3.83</v>
      </c>
      <c r="O55" s="24">
        <f t="shared" si="2"/>
        <v>1.11</v>
      </c>
      <c r="P55" s="24">
        <f>+F55*Notes!$C$15</f>
        <v>14.6304</v>
      </c>
      <c r="Q55" s="24">
        <f t="shared" si="3"/>
        <v>4</v>
      </c>
      <c r="R55" s="24">
        <f t="shared" si="4"/>
        <v>0</v>
      </c>
      <c r="S55" s="24">
        <f>+I55*Notes!$C$14</f>
        <v>35.2384</v>
      </c>
      <c r="T55" s="24">
        <f t="shared" si="5"/>
        <v>0</v>
      </c>
      <c r="V55" s="24">
        <f>+L55*Silver!$D202</f>
        <v>44.678292057490644</v>
      </c>
      <c r="W55" s="24">
        <f>+M55*Silver!$D202/100</f>
        <v>4.93757348890521</v>
      </c>
      <c r="X55" s="24">
        <f>+N55*Silver!$D202</f>
        <v>96.67675625999388</v>
      </c>
      <c r="Y55" s="24">
        <f>+O55*Silver!$D202</f>
        <v>28.01858993435854</v>
      </c>
      <c r="Z55" s="24">
        <f>+P55*Silver!$D202/100</f>
        <v>3.6930016051859385</v>
      </c>
      <c r="AA55" s="24">
        <f>+Q55*Silver!$D202/100</f>
        <v>1.0096789165534608</v>
      </c>
      <c r="AB55" s="24">
        <f>+R55*Silver!$D202/100</f>
        <v>0</v>
      </c>
      <c r="AC55" s="24">
        <f>+S55*Silver!$D202/100</f>
        <v>8.894867383269368</v>
      </c>
      <c r="AD55" s="24">
        <f>+T55*Silver!$D202/100</f>
        <v>0</v>
      </c>
    </row>
    <row r="56" spans="1:30" ht="15">
      <c r="A56" s="12">
        <v>1837</v>
      </c>
      <c r="B56" s="24">
        <v>1.77</v>
      </c>
      <c r="C56" s="12">
        <v>9</v>
      </c>
      <c r="D56" s="24">
        <v>3.47</v>
      </c>
      <c r="E56" s="24">
        <v>1.05</v>
      </c>
      <c r="F56" s="12">
        <v>13</v>
      </c>
      <c r="G56" s="12">
        <v>5</v>
      </c>
      <c r="I56" s="12">
        <v>35</v>
      </c>
      <c r="L56" s="24">
        <f t="shared" si="0"/>
        <v>1.77</v>
      </c>
      <c r="M56" s="24">
        <f>+C56*Notes!$C$12</f>
        <v>19.560965007607045</v>
      </c>
      <c r="N56" s="24">
        <f t="shared" si="1"/>
        <v>3.47</v>
      </c>
      <c r="O56" s="24">
        <f t="shared" si="2"/>
        <v>1.05</v>
      </c>
      <c r="P56" s="24">
        <f>+F56*Notes!$C$15</f>
        <v>11.8872</v>
      </c>
      <c r="Q56" s="24">
        <f t="shared" si="3"/>
        <v>5</v>
      </c>
      <c r="R56" s="24">
        <f t="shared" si="4"/>
        <v>0</v>
      </c>
      <c r="S56" s="24">
        <f>+I56*Notes!$C$14</f>
        <v>38.542</v>
      </c>
      <c r="T56" s="24">
        <f t="shared" si="5"/>
        <v>0</v>
      </c>
      <c r="V56" s="24">
        <f>+L56*Silver!$D203</f>
        <v>44.88713011560337</v>
      </c>
      <c r="W56" s="24">
        <f>+M56*Silver!$D203/100</f>
        <v>4.960653002730067</v>
      </c>
      <c r="X56" s="24">
        <f>+N56*Silver!$D203</f>
        <v>87.99906299499644</v>
      </c>
      <c r="Y56" s="24">
        <f>+O56*Silver!$D203</f>
        <v>26.62795854315454</v>
      </c>
      <c r="Z56" s="24">
        <f>+P56*Silver!$D203/100</f>
        <v>3.0145892266113012</v>
      </c>
      <c r="AA56" s="24">
        <f>+Q56*Silver!$D203/100</f>
        <v>1.2679980258645018</v>
      </c>
      <c r="AB56" s="24">
        <f>+R56*Silver!$D203/100</f>
        <v>0</v>
      </c>
      <c r="AC56" s="24">
        <f>+S56*Silver!$D203/100</f>
        <v>9.774235982573927</v>
      </c>
      <c r="AD56" s="24">
        <f>+T56*Silver!$D203/100</f>
        <v>0</v>
      </c>
    </row>
    <row r="57" spans="1:30" ht="15">
      <c r="A57" s="12">
        <v>1838</v>
      </c>
      <c r="B57" s="24">
        <v>1.71</v>
      </c>
      <c r="C57" s="12">
        <v>8</v>
      </c>
      <c r="D57" s="24">
        <v>3.45</v>
      </c>
      <c r="E57" s="24">
        <v>1.1</v>
      </c>
      <c r="F57" s="12">
        <v>14</v>
      </c>
      <c r="G57" s="12">
        <v>4</v>
      </c>
      <c r="I57" s="12">
        <v>33</v>
      </c>
      <c r="L57" s="24">
        <f t="shared" si="0"/>
        <v>1.71</v>
      </c>
      <c r="M57" s="24">
        <f>+C57*Notes!$C$12</f>
        <v>17.38752445120626</v>
      </c>
      <c r="N57" s="24">
        <f t="shared" si="1"/>
        <v>3.45</v>
      </c>
      <c r="O57" s="24">
        <f t="shared" si="2"/>
        <v>1.1</v>
      </c>
      <c r="P57" s="24">
        <f>+F57*Notes!$C$15</f>
        <v>12.8016</v>
      </c>
      <c r="Q57" s="24">
        <f t="shared" si="3"/>
        <v>4</v>
      </c>
      <c r="R57" s="24">
        <f t="shared" si="4"/>
        <v>0</v>
      </c>
      <c r="S57" s="24">
        <f>+I57*Notes!$C$14</f>
        <v>36.3396</v>
      </c>
      <c r="T57" s="24">
        <f t="shared" si="5"/>
        <v>0</v>
      </c>
      <c r="V57" s="24">
        <f>+L57*Silver!$D204</f>
        <v>43.36553248456596</v>
      </c>
      <c r="W57" s="24">
        <f>+M57*Silver!$D204/100</f>
        <v>4.409469335760059</v>
      </c>
      <c r="X57" s="24">
        <f>+N57*Silver!$D204</f>
        <v>87.49186378465063</v>
      </c>
      <c r="Y57" s="24">
        <f>+O57*Silver!$D204</f>
        <v>27.895956569019045</v>
      </c>
      <c r="Z57" s="24">
        <f>+P57*Silver!$D204/100</f>
        <v>3.2464807055814013</v>
      </c>
      <c r="AA57" s="24">
        <f>+Q57*Silver!$D204/100</f>
        <v>1.0143984206916015</v>
      </c>
      <c r="AB57" s="24">
        <f>+R57*Silver!$D204/100</f>
        <v>0</v>
      </c>
      <c r="AC57" s="24">
        <f>+S57*Silver!$D204/100</f>
        <v>9.215708212141129</v>
      </c>
      <c r="AD57" s="24">
        <f>+T57*Silver!$D204/100</f>
        <v>0</v>
      </c>
    </row>
    <row r="58" spans="1:30" ht="15">
      <c r="A58" s="12">
        <v>1839</v>
      </c>
      <c r="B58" s="24">
        <v>1.76</v>
      </c>
      <c r="C58" s="12">
        <v>8</v>
      </c>
      <c r="D58" s="24">
        <v>3.18</v>
      </c>
      <c r="E58" s="24">
        <v>1.03</v>
      </c>
      <c r="F58" s="12">
        <v>16</v>
      </c>
      <c r="G58" s="12">
        <v>4</v>
      </c>
      <c r="I58" s="12">
        <v>35</v>
      </c>
      <c r="L58" s="24">
        <f t="shared" si="0"/>
        <v>1.76</v>
      </c>
      <c r="M58" s="24">
        <f>+C58*Notes!$C$12</f>
        <v>17.38752445120626</v>
      </c>
      <c r="N58" s="24">
        <f t="shared" si="1"/>
        <v>3.18</v>
      </c>
      <c r="O58" s="24">
        <f t="shared" si="2"/>
        <v>1.03</v>
      </c>
      <c r="P58" s="24">
        <f>+F58*Notes!$C$15</f>
        <v>14.6304</v>
      </c>
      <c r="Q58" s="24">
        <f t="shared" si="3"/>
        <v>4</v>
      </c>
      <c r="R58" s="24">
        <f t="shared" si="4"/>
        <v>0</v>
      </c>
      <c r="S58" s="24">
        <f>+I58*Notes!$C$14</f>
        <v>38.542</v>
      </c>
      <c r="T58" s="24">
        <f t="shared" si="5"/>
        <v>0</v>
      </c>
      <c r="V58" s="24">
        <f>+L58*Silver!$D205</f>
        <v>44.028984131758925</v>
      </c>
      <c r="W58" s="24">
        <f>+M58*Silver!$D205/100</f>
        <v>4.349744534958697</v>
      </c>
      <c r="X58" s="24">
        <f>+N58*Silver!$D205</f>
        <v>79.55236905624625</v>
      </c>
      <c r="Y58" s="24">
        <f>+O58*Silver!$D205</f>
        <v>25.766962304381643</v>
      </c>
      <c r="Z58" s="24">
        <f>+P58*Silver!$D205/100</f>
        <v>3.6600093718254874</v>
      </c>
      <c r="AA58" s="24">
        <f>+Q58*Silver!$D205/100</f>
        <v>1.0006587302672483</v>
      </c>
      <c r="AB58" s="24">
        <f>+R58*Silver!$D205/100</f>
        <v>0</v>
      </c>
      <c r="AC58" s="24">
        <f>+S58*Silver!$D205/100</f>
        <v>9.64184719549007</v>
      </c>
      <c r="AD58" s="24">
        <f>+T58*Silver!$D205/100</f>
        <v>0</v>
      </c>
    </row>
    <row r="59" spans="1:30" ht="15">
      <c r="A59" s="12">
        <v>1840</v>
      </c>
      <c r="B59" s="24">
        <v>1.74</v>
      </c>
      <c r="C59" s="12">
        <v>8</v>
      </c>
      <c r="D59" s="24">
        <v>2.91</v>
      </c>
      <c r="E59" s="24">
        <v>1.01</v>
      </c>
      <c r="F59" s="12">
        <v>14</v>
      </c>
      <c r="G59" s="12">
        <v>4</v>
      </c>
      <c r="I59" s="12">
        <v>31</v>
      </c>
      <c r="L59" s="24">
        <f t="shared" si="0"/>
        <v>1.74</v>
      </c>
      <c r="M59" s="24">
        <f>+C59*Notes!$C$12</f>
        <v>17.38752445120626</v>
      </c>
      <c r="N59" s="24">
        <f t="shared" si="1"/>
        <v>2.91</v>
      </c>
      <c r="O59" s="24">
        <f t="shared" si="2"/>
        <v>1.01</v>
      </c>
      <c r="P59" s="24">
        <f>+F59*Notes!$C$15</f>
        <v>12.8016</v>
      </c>
      <c r="Q59" s="24">
        <f t="shared" si="3"/>
        <v>4</v>
      </c>
      <c r="R59" s="24">
        <f t="shared" si="4"/>
        <v>0</v>
      </c>
      <c r="S59" s="24">
        <f>+I59*Notes!$C$14</f>
        <v>34.1372</v>
      </c>
      <c r="T59" s="24">
        <f t="shared" si="5"/>
        <v>0</v>
      </c>
      <c r="V59" s="24">
        <f>+L59*Silver!$D206</f>
        <v>43.5286547666253</v>
      </c>
      <c r="W59" s="24">
        <f>+M59*Silver!$D206/100</f>
        <v>4.349744534958697</v>
      </c>
      <c r="X59" s="24">
        <f>+N59*Silver!$D206</f>
        <v>72.79792262694232</v>
      </c>
      <c r="Y59" s="24">
        <f>+O59*Silver!$D206</f>
        <v>25.26663293924802</v>
      </c>
      <c r="Z59" s="24">
        <f>+P59*Silver!$D206/100</f>
        <v>3.2025082003473018</v>
      </c>
      <c r="AA59" s="24">
        <f>+Q59*Silver!$D206/100</f>
        <v>1.0006587302672483</v>
      </c>
      <c r="AB59" s="24">
        <f>+R59*Silver!$D206/100</f>
        <v>0</v>
      </c>
      <c r="AC59" s="24">
        <f>+S59*Silver!$D206/100</f>
        <v>8.539921801719776</v>
      </c>
      <c r="AD59" s="24">
        <f>+T59*Silver!$D206/100</f>
        <v>0</v>
      </c>
    </row>
    <row r="60" spans="1:30" ht="15">
      <c r="A60" s="12">
        <v>1841</v>
      </c>
      <c r="B60" s="24">
        <v>1.76</v>
      </c>
      <c r="C60" s="12">
        <v>8</v>
      </c>
      <c r="D60" s="24">
        <v>2.83</v>
      </c>
      <c r="E60" s="24">
        <v>1.06</v>
      </c>
      <c r="F60" s="12">
        <v>11</v>
      </c>
      <c r="G60" s="12">
        <v>4</v>
      </c>
      <c r="I60" s="12">
        <v>34</v>
      </c>
      <c r="L60" s="24">
        <f t="shared" si="0"/>
        <v>1.76</v>
      </c>
      <c r="M60" s="24">
        <f>+C60*Notes!$C$12</f>
        <v>17.38752445120626</v>
      </c>
      <c r="N60" s="24">
        <f t="shared" si="1"/>
        <v>2.83</v>
      </c>
      <c r="O60" s="24">
        <f t="shared" si="2"/>
        <v>1.06</v>
      </c>
      <c r="P60" s="24">
        <f>+F60*Notes!$C$15</f>
        <v>10.0584</v>
      </c>
      <c r="Q60" s="24">
        <f t="shared" si="3"/>
        <v>4</v>
      </c>
      <c r="R60" s="24">
        <f t="shared" si="4"/>
        <v>0</v>
      </c>
      <c r="S60" s="24">
        <f>+I60*Notes!$C$14</f>
        <v>37.440799999999996</v>
      </c>
      <c r="T60" s="24">
        <f t="shared" si="5"/>
        <v>0</v>
      </c>
      <c r="V60" s="24">
        <f>+L60*Silver!$D207</f>
        <v>44.42587232835228</v>
      </c>
      <c r="W60" s="24">
        <f>+M60*Silver!$D207/100</f>
        <v>4.388954212360186</v>
      </c>
      <c r="X60" s="24">
        <f>+N60*Silver!$D207</f>
        <v>71.43478334615736</v>
      </c>
      <c r="Y60" s="24">
        <f>+O60*Silver!$D207</f>
        <v>26.756491288666712</v>
      </c>
      <c r="Z60" s="24">
        <f>+P60*Silver!$D207/100</f>
        <v>2.5389386035653327</v>
      </c>
      <c r="AA60" s="24">
        <f>+Q60*Silver!$D207/100</f>
        <v>1.0096789165534608</v>
      </c>
      <c r="AB60" s="24">
        <f>+R60*Silver!$D207/100</f>
        <v>0</v>
      </c>
      <c r="AC60" s="24">
        <f>+S60*Silver!$D207/100</f>
        <v>9.450796594723704</v>
      </c>
      <c r="AD60" s="24">
        <f>+T60*Silver!$D207/100</f>
        <v>0</v>
      </c>
    </row>
    <row r="61" spans="1:30" ht="15">
      <c r="A61" s="12">
        <v>1842</v>
      </c>
      <c r="B61" s="24">
        <v>1.77</v>
      </c>
      <c r="C61" s="12">
        <v>8</v>
      </c>
      <c r="D61" s="24">
        <v>2.66</v>
      </c>
      <c r="E61" s="24">
        <v>1.04</v>
      </c>
      <c r="F61" s="12">
        <v>11</v>
      </c>
      <c r="G61" s="12">
        <v>4</v>
      </c>
      <c r="I61" s="12">
        <v>32</v>
      </c>
      <c r="L61" s="24">
        <f t="shared" si="0"/>
        <v>1.77</v>
      </c>
      <c r="M61" s="24">
        <f>+C61*Notes!$C$12</f>
        <v>17.38752445120626</v>
      </c>
      <c r="N61" s="24">
        <f t="shared" si="1"/>
        <v>2.66</v>
      </c>
      <c r="O61" s="24">
        <f t="shared" si="2"/>
        <v>1.04</v>
      </c>
      <c r="P61" s="24">
        <f>+F61*Notes!$C$15</f>
        <v>10.0584</v>
      </c>
      <c r="Q61" s="24">
        <f t="shared" si="3"/>
        <v>4</v>
      </c>
      <c r="R61" s="24">
        <f t="shared" si="4"/>
        <v>0</v>
      </c>
      <c r="S61" s="24">
        <f>+I61*Notes!$C$14</f>
        <v>35.2384</v>
      </c>
      <c r="T61" s="24">
        <f t="shared" si="5"/>
        <v>0</v>
      </c>
      <c r="V61" s="24">
        <f>+L61*Silver!$D208</f>
        <v>45.09792967000596</v>
      </c>
      <c r="W61" s="24">
        <f>+M61*Silver!$D208/100</f>
        <v>4.4301771459661525</v>
      </c>
      <c r="X61" s="24">
        <f>+N61*Silver!$D208</f>
        <v>67.77428978656263</v>
      </c>
      <c r="Y61" s="24">
        <f>+O61*Silver!$D208</f>
        <v>26.498218563167345</v>
      </c>
      <c r="Z61" s="24">
        <f>+P61*Silver!$D208/100</f>
        <v>2.5627853999592545</v>
      </c>
      <c r="AA61" s="24">
        <f>+Q61*Silver!$D208/100</f>
        <v>1.0191622524295132</v>
      </c>
      <c r="AB61" s="24">
        <f>+R61*Silver!$D208/100</f>
        <v>0</v>
      </c>
      <c r="AC61" s="24">
        <f>+S61*Silver!$D208/100</f>
        <v>8.97841177900304</v>
      </c>
      <c r="AD61" s="24">
        <f>+T61*Silver!$D208/100</f>
        <v>0</v>
      </c>
    </row>
    <row r="62" spans="1:30" ht="15">
      <c r="A62" s="12">
        <v>1843</v>
      </c>
      <c r="B62" s="24">
        <v>1.67</v>
      </c>
      <c r="C62" s="12">
        <v>7</v>
      </c>
      <c r="D62" s="24">
        <v>3.12</v>
      </c>
      <c r="E62" s="24">
        <v>1.01</v>
      </c>
      <c r="F62" s="12">
        <v>10</v>
      </c>
      <c r="G62" s="12">
        <v>4</v>
      </c>
      <c r="I62" s="12">
        <v>30</v>
      </c>
      <c r="L62" s="24">
        <f t="shared" si="0"/>
        <v>1.67</v>
      </c>
      <c r="M62" s="24">
        <f>+C62*Notes!$C$12</f>
        <v>15.214083894805478</v>
      </c>
      <c r="N62" s="24">
        <f t="shared" si="1"/>
        <v>3.12</v>
      </c>
      <c r="O62" s="24">
        <f t="shared" si="2"/>
        <v>1.01</v>
      </c>
      <c r="P62" s="24">
        <f>+F62*Notes!$C$15</f>
        <v>9.144</v>
      </c>
      <c r="Q62" s="24">
        <f t="shared" si="3"/>
        <v>4</v>
      </c>
      <c r="R62" s="24">
        <f t="shared" si="4"/>
        <v>0</v>
      </c>
      <c r="S62" s="24">
        <f>+I62*Notes!$C$14</f>
        <v>33.036</v>
      </c>
      <c r="T62" s="24">
        <f t="shared" si="5"/>
        <v>0</v>
      </c>
      <c r="V62" s="24">
        <f>+L62*Silver!$D209</f>
        <v>42.75079088783307</v>
      </c>
      <c r="W62" s="24">
        <f>+M62*Silver!$D209/100</f>
        <v>3.8946953241723232</v>
      </c>
      <c r="X62" s="24">
        <f>+N62*Silver!$D209</f>
        <v>79.8697410599037</v>
      </c>
      <c r="Y62" s="24">
        <f>+O62*Silver!$D209</f>
        <v>25.85526874054575</v>
      </c>
      <c r="Z62" s="24">
        <f>+P62*Silver!$D209/100</f>
        <v>2.340797795678716</v>
      </c>
      <c r="AA62" s="24">
        <f>+Q62*Silver!$D209/100</f>
        <v>1.0239710392295347</v>
      </c>
      <c r="AB62" s="24">
        <f>+R62*Silver!$D209/100</f>
        <v>0</v>
      </c>
      <c r="AC62" s="24">
        <f>+S62*Silver!$D209/100</f>
        <v>8.456976812996727</v>
      </c>
      <c r="AD62" s="24">
        <f>+T62*Silver!$D209/100</f>
        <v>0</v>
      </c>
    </row>
    <row r="63" spans="1:30" ht="15">
      <c r="A63" s="12">
        <v>1844</v>
      </c>
      <c r="B63" s="24">
        <v>1.61</v>
      </c>
      <c r="C63" s="12">
        <v>7</v>
      </c>
      <c r="D63" s="24">
        <v>2.85</v>
      </c>
      <c r="E63" s="24">
        <v>1.05</v>
      </c>
      <c r="F63" s="12">
        <v>11</v>
      </c>
      <c r="G63" s="12">
        <v>4</v>
      </c>
      <c r="I63" s="12">
        <v>32</v>
      </c>
      <c r="L63" s="24">
        <f t="shared" si="0"/>
        <v>1.61</v>
      </c>
      <c r="M63" s="24">
        <f>+C63*Notes!$C$12</f>
        <v>15.214083894805478</v>
      </c>
      <c r="N63" s="24">
        <f t="shared" si="1"/>
        <v>2.85</v>
      </c>
      <c r="O63" s="24">
        <f t="shared" si="2"/>
        <v>1.05</v>
      </c>
      <c r="P63" s="24">
        <f>+F63*Notes!$C$15</f>
        <v>10.0584</v>
      </c>
      <c r="Q63" s="24">
        <f t="shared" si="3"/>
        <v>4</v>
      </c>
      <c r="R63" s="24">
        <f t="shared" si="4"/>
        <v>0</v>
      </c>
      <c r="S63" s="24">
        <f>+I63*Notes!$C$14</f>
        <v>35.2384</v>
      </c>
      <c r="T63" s="24">
        <f t="shared" si="5"/>
        <v>0</v>
      </c>
      <c r="V63" s="24">
        <f>+L63*Silver!$D210</f>
        <v>40.82953643283696</v>
      </c>
      <c r="W63" s="24">
        <f>+M63*Silver!$D210/100</f>
        <v>3.8582856687900517</v>
      </c>
      <c r="X63" s="24">
        <f>+N63*Silver!$D210</f>
        <v>72.27588747427662</v>
      </c>
      <c r="Y63" s="24">
        <f>+O63*Silver!$D210</f>
        <v>26.62795854315454</v>
      </c>
      <c r="Z63" s="24">
        <f>+P63*Silver!$D210/100</f>
        <v>2.5508062686711015</v>
      </c>
      <c r="AA63" s="24">
        <f>+Q63*Silver!$D210/100</f>
        <v>1.0143984206916015</v>
      </c>
      <c r="AB63" s="24">
        <f>+R63*Silver!$D210/100</f>
        <v>0</v>
      </c>
      <c r="AC63" s="24">
        <f>+S63*Silver!$D210/100</f>
        <v>8.936444326924732</v>
      </c>
      <c r="AD63" s="24">
        <f>+T63*Silver!$D210/100</f>
        <v>0</v>
      </c>
    </row>
    <row r="64" spans="1:30" ht="15">
      <c r="A64" s="12">
        <v>1845</v>
      </c>
      <c r="B64" s="24">
        <v>1.45</v>
      </c>
      <c r="C64" s="12">
        <v>6</v>
      </c>
      <c r="D64" s="24">
        <v>2.92</v>
      </c>
      <c r="E64" s="24">
        <v>1.01</v>
      </c>
      <c r="F64" s="12">
        <v>11</v>
      </c>
      <c r="G64" s="12">
        <v>4</v>
      </c>
      <c r="I64" s="12">
        <v>30</v>
      </c>
      <c r="L64" s="24">
        <f t="shared" si="0"/>
        <v>1.45</v>
      </c>
      <c r="M64" s="24">
        <f>+C64*Notes!$C$12</f>
        <v>13.040643338404696</v>
      </c>
      <c r="N64" s="24">
        <f t="shared" si="1"/>
        <v>2.92</v>
      </c>
      <c r="O64" s="24">
        <f t="shared" si="2"/>
        <v>1.01</v>
      </c>
      <c r="P64" s="24">
        <f>+F64*Notes!$C$15</f>
        <v>10.0584</v>
      </c>
      <c r="Q64" s="24">
        <f t="shared" si="3"/>
        <v>4</v>
      </c>
      <c r="R64" s="24">
        <f t="shared" si="4"/>
        <v>0</v>
      </c>
      <c r="S64" s="24">
        <f>+I64*Notes!$C$14</f>
        <v>33.036</v>
      </c>
      <c r="T64" s="24">
        <f t="shared" si="5"/>
        <v>0</v>
      </c>
      <c r="V64" s="24">
        <f>+L64*Silver!$D211</f>
        <v>37.118950172070626</v>
      </c>
      <c r="W64" s="24">
        <f>+M64*Silver!$D211/100</f>
        <v>3.338310277861991</v>
      </c>
      <c r="X64" s="24">
        <f>+N64*Silver!$D211</f>
        <v>74.74988586375602</v>
      </c>
      <c r="Y64" s="24">
        <f>+O64*Silver!$D211</f>
        <v>25.85526874054575</v>
      </c>
      <c r="Z64" s="24">
        <f>+P64*Silver!$D211/100</f>
        <v>2.5748775752465876</v>
      </c>
      <c r="AA64" s="24">
        <f>+Q64*Silver!$D211/100</f>
        <v>1.0239710392295347</v>
      </c>
      <c r="AB64" s="24">
        <f>+R64*Silver!$D211/100</f>
        <v>0</v>
      </c>
      <c r="AC64" s="24">
        <f>+S64*Silver!$D211/100</f>
        <v>8.456976812996727</v>
      </c>
      <c r="AD64" s="24">
        <f>+T64*Silver!$D211/100</f>
        <v>0</v>
      </c>
    </row>
    <row r="65" spans="1:30" ht="15">
      <c r="A65" s="12">
        <v>1846</v>
      </c>
      <c r="B65" s="24">
        <v>1.36</v>
      </c>
      <c r="C65" s="12">
        <v>6</v>
      </c>
      <c r="D65" s="24">
        <v>2.41</v>
      </c>
      <c r="E65" s="24">
        <v>0.94</v>
      </c>
      <c r="F65" s="12">
        <v>11</v>
      </c>
      <c r="G65" s="12">
        <v>4</v>
      </c>
      <c r="I65" s="12">
        <v>27</v>
      </c>
      <c r="L65" s="24">
        <f t="shared" si="0"/>
        <v>1.36</v>
      </c>
      <c r="M65" s="24">
        <f>+C65*Notes!$C$12</f>
        <v>13.040643338404696</v>
      </c>
      <c r="N65" s="24">
        <f t="shared" si="1"/>
        <v>2.41</v>
      </c>
      <c r="O65" s="24">
        <f t="shared" si="2"/>
        <v>0.94</v>
      </c>
      <c r="P65" s="24">
        <f>+F65*Notes!$C$15</f>
        <v>10.0584</v>
      </c>
      <c r="Q65" s="24">
        <f t="shared" si="3"/>
        <v>4</v>
      </c>
      <c r="R65" s="24">
        <f t="shared" si="4"/>
        <v>0</v>
      </c>
      <c r="S65" s="24">
        <f>+I65*Notes!$C$14</f>
        <v>29.7324</v>
      </c>
      <c r="T65" s="24">
        <f t="shared" si="5"/>
        <v>0</v>
      </c>
      <c r="V65" s="24">
        <f>+L65*Silver!$D212</f>
        <v>34.651516582603456</v>
      </c>
      <c r="W65" s="24">
        <f>+M65*Silver!$D212/100</f>
        <v>3.3226328594746146</v>
      </c>
      <c r="X65" s="24">
        <f>+N65*Silver!$D212</f>
        <v>61.404525708878175</v>
      </c>
      <c r="Y65" s="24">
        <f>+O65*Silver!$D212</f>
        <v>23.95031293209356</v>
      </c>
      <c r="Z65" s="24">
        <f>+P65*Silver!$D212/100</f>
        <v>2.5627853999592545</v>
      </c>
      <c r="AA65" s="24">
        <f>+Q65*Silver!$D212/100</f>
        <v>1.0191622524295132</v>
      </c>
      <c r="AB65" s="24">
        <f>+R65*Silver!$D212/100</f>
        <v>0</v>
      </c>
      <c r="AC65" s="24">
        <f>+S65*Silver!$D212/100</f>
        <v>7.575534938533815</v>
      </c>
      <c r="AD65" s="24">
        <f>+T65*Silver!$D212/100</f>
        <v>0</v>
      </c>
    </row>
    <row r="66" spans="1:30" ht="15">
      <c r="A66" s="12">
        <v>1847</v>
      </c>
      <c r="B66" s="24">
        <v>1.28</v>
      </c>
      <c r="C66" s="12">
        <v>6</v>
      </c>
      <c r="D66" s="24">
        <v>2.58</v>
      </c>
      <c r="E66" s="24">
        <v>1.05</v>
      </c>
      <c r="F66" s="12">
        <v>10</v>
      </c>
      <c r="G66" s="12">
        <v>4</v>
      </c>
      <c r="I66" s="12">
        <v>28</v>
      </c>
      <c r="L66" s="24">
        <f t="shared" si="0"/>
        <v>1.28</v>
      </c>
      <c r="M66" s="24">
        <f>+C66*Notes!$C$12</f>
        <v>13.040643338404696</v>
      </c>
      <c r="N66" s="24">
        <f t="shared" si="1"/>
        <v>2.58</v>
      </c>
      <c r="O66" s="24">
        <f t="shared" si="2"/>
        <v>1.05</v>
      </c>
      <c r="P66" s="24">
        <f>+F66*Notes!$C$15</f>
        <v>9.144</v>
      </c>
      <c r="Q66" s="24">
        <f t="shared" si="3"/>
        <v>4</v>
      </c>
      <c r="R66" s="24">
        <f t="shared" si="4"/>
        <v>0</v>
      </c>
      <c r="S66" s="24">
        <f>+I66*Notes!$C$14</f>
        <v>30.833599999999997</v>
      </c>
      <c r="T66" s="24">
        <f t="shared" si="5"/>
        <v>0</v>
      </c>
      <c r="V66" s="24">
        <f>+L66*Silver!$D213</f>
        <v>32.46074946213125</v>
      </c>
      <c r="W66" s="24">
        <f>+M66*Silver!$D213/100</f>
        <v>3.307102001820044</v>
      </c>
      <c r="X66" s="24">
        <f>+N66*Silver!$D213</f>
        <v>65.4286981346083</v>
      </c>
      <c r="Y66" s="24">
        <f>+O66*Silver!$D213</f>
        <v>26.62795854315454</v>
      </c>
      <c r="Z66" s="24">
        <f>+P66*Silver!$D213/100</f>
        <v>2.318914789701001</v>
      </c>
      <c r="AA66" s="24">
        <f>+Q66*Silver!$D213/100</f>
        <v>1.0143984206916015</v>
      </c>
      <c r="AB66" s="24">
        <f>+R66*Silver!$D213/100</f>
        <v>0</v>
      </c>
      <c r="AC66" s="24">
        <f>+S66*Silver!$D213/100</f>
        <v>7.8193887860591405</v>
      </c>
      <c r="AD66" s="24">
        <f>+T66*Silver!$D213/100</f>
        <v>0</v>
      </c>
    </row>
    <row r="67" spans="1:30" ht="15">
      <c r="A67" s="12">
        <v>1848</v>
      </c>
      <c r="B67" s="24">
        <v>1.24</v>
      </c>
      <c r="C67" s="12">
        <v>6</v>
      </c>
      <c r="D67" s="24">
        <v>2.28</v>
      </c>
      <c r="E67" s="24">
        <v>0.87</v>
      </c>
      <c r="F67" s="12">
        <v>9</v>
      </c>
      <c r="G67" s="12">
        <v>3</v>
      </c>
      <c r="I67" s="12">
        <v>26</v>
      </c>
      <c r="L67" s="24">
        <f t="shared" si="0"/>
        <v>1.24</v>
      </c>
      <c r="M67" s="24">
        <f>+C67*Notes!$C$12</f>
        <v>13.040643338404696</v>
      </c>
      <c r="N67" s="24">
        <f t="shared" si="1"/>
        <v>2.28</v>
      </c>
      <c r="O67" s="24">
        <f t="shared" si="2"/>
        <v>0.87</v>
      </c>
      <c r="P67" s="24">
        <f>+F67*Notes!$C$15</f>
        <v>8.2296</v>
      </c>
      <c r="Q67" s="24">
        <f t="shared" si="3"/>
        <v>3</v>
      </c>
      <c r="R67" s="24">
        <f t="shared" si="4"/>
        <v>0</v>
      </c>
      <c r="S67" s="24">
        <f>+I67*Notes!$C$14</f>
        <v>28.6312</v>
      </c>
      <c r="T67" s="24">
        <f t="shared" si="5"/>
        <v>0</v>
      </c>
      <c r="V67" s="24">
        <f>+L67*Silver!$D214</f>
        <v>31.446351041439645</v>
      </c>
      <c r="W67" s="24">
        <f>+M67*Silver!$D214/100</f>
        <v>3.307102001820044</v>
      </c>
      <c r="X67" s="24">
        <f>+N67*Silver!$D214</f>
        <v>57.82070997942128</v>
      </c>
      <c r="Y67" s="24">
        <f>+O67*Silver!$D214</f>
        <v>22.063165650042333</v>
      </c>
      <c r="Z67" s="24">
        <f>+P67*Silver!$D214/100</f>
        <v>2.087023310730901</v>
      </c>
      <c r="AA67" s="24">
        <f>+Q67*Silver!$D214/100</f>
        <v>0.7607988155187012</v>
      </c>
      <c r="AB67" s="24">
        <f>+R67*Silver!$D214/100</f>
        <v>0</v>
      </c>
      <c r="AC67" s="24">
        <f>+S67*Silver!$D214/100</f>
        <v>7.260861015626346</v>
      </c>
      <c r="AD67" s="24">
        <f>+T67*Silver!$D214/100</f>
        <v>0</v>
      </c>
    </row>
    <row r="68" spans="1:30" ht="15">
      <c r="A68" s="12">
        <v>1849</v>
      </c>
      <c r="B68" s="24">
        <v>1.21</v>
      </c>
      <c r="C68" s="12">
        <v>5</v>
      </c>
      <c r="D68" s="24">
        <v>2.61</v>
      </c>
      <c r="E68" s="24">
        <v>1.03</v>
      </c>
      <c r="F68" s="12">
        <v>9</v>
      </c>
      <c r="G68" s="12">
        <v>3</v>
      </c>
      <c r="I68" s="12">
        <v>26</v>
      </c>
      <c r="L68" s="24">
        <f t="shared" si="0"/>
        <v>1.21</v>
      </c>
      <c r="M68" s="24">
        <f>+C68*Notes!$C$12</f>
        <v>10.867202782003913</v>
      </c>
      <c r="N68" s="24">
        <f t="shared" si="1"/>
        <v>2.61</v>
      </c>
      <c r="O68" s="24">
        <f t="shared" si="2"/>
        <v>1.03</v>
      </c>
      <c r="P68" s="24">
        <f>+F68*Notes!$C$15</f>
        <v>8.2296</v>
      </c>
      <c r="Q68" s="24">
        <f t="shared" si="3"/>
        <v>3</v>
      </c>
      <c r="R68" s="24">
        <f t="shared" si="4"/>
        <v>0</v>
      </c>
      <c r="S68" s="24">
        <f>+I68*Notes!$C$14</f>
        <v>28.6312</v>
      </c>
      <c r="T68" s="24">
        <f t="shared" si="5"/>
        <v>0</v>
      </c>
      <c r="V68" s="24">
        <f>+L68*Silver!$D215</f>
        <v>30.542787225742188</v>
      </c>
      <c r="W68" s="24">
        <f>+M68*Silver!$D215/100</f>
        <v>2.743096382725116</v>
      </c>
      <c r="X68" s="24">
        <f>+N68*Silver!$D215</f>
        <v>65.88154930511331</v>
      </c>
      <c r="Y68" s="24">
        <f>+O68*Silver!$D215</f>
        <v>25.999232101251618</v>
      </c>
      <c r="Z68" s="24">
        <f>+P68*Silver!$D215/100</f>
        <v>2.07731340291709</v>
      </c>
      <c r="AA68" s="24">
        <f>+Q68*Silver!$D215/100</f>
        <v>0.7572591874150956</v>
      </c>
      <c r="AB68" s="24">
        <f>+R68*Silver!$D215/100</f>
        <v>0</v>
      </c>
      <c r="AC68" s="24">
        <f>+S68*Silver!$D215/100</f>
        <v>7.227079748906362</v>
      </c>
      <c r="AD68" s="24">
        <f>+T68*Silver!$D215/100</f>
        <v>0</v>
      </c>
    </row>
    <row r="69" spans="1:30" ht="15">
      <c r="A69" s="12">
        <v>1850</v>
      </c>
      <c r="B69" s="24">
        <v>1.18</v>
      </c>
      <c r="C69" s="12">
        <v>5</v>
      </c>
      <c r="D69" s="24">
        <v>2.46</v>
      </c>
      <c r="E69" s="24">
        <v>1.01</v>
      </c>
      <c r="F69" s="12">
        <v>10</v>
      </c>
      <c r="G69" s="12">
        <v>3</v>
      </c>
      <c r="I69" s="12">
        <v>25</v>
      </c>
      <c r="L69" s="24">
        <f t="shared" si="0"/>
        <v>1.18</v>
      </c>
      <c r="M69" s="24">
        <f>+C69*Notes!$C$12</f>
        <v>10.867202782003913</v>
      </c>
      <c r="N69" s="24">
        <f t="shared" si="1"/>
        <v>2.46</v>
      </c>
      <c r="O69" s="24">
        <f t="shared" si="2"/>
        <v>1.01</v>
      </c>
      <c r="P69" s="24">
        <f>+F69*Notes!$C$15</f>
        <v>9.144</v>
      </c>
      <c r="Q69" s="24">
        <f t="shared" si="3"/>
        <v>3</v>
      </c>
      <c r="R69" s="24">
        <f t="shared" si="4"/>
        <v>0</v>
      </c>
      <c r="S69" s="24">
        <f>+I69*Notes!$C$14</f>
        <v>27.529999999999998</v>
      </c>
      <c r="T69" s="24">
        <f t="shared" si="5"/>
        <v>0</v>
      </c>
      <c r="V69" s="24">
        <f>+L69*Silver!$D216</f>
        <v>29.647592163185774</v>
      </c>
      <c r="W69" s="24">
        <f>+M69*Silver!$D216/100</f>
        <v>2.7303931867414395</v>
      </c>
      <c r="X69" s="24">
        <f>+N69*Silver!$D216</f>
        <v>61.80769213681102</v>
      </c>
      <c r="Y69" s="24">
        <f>+O69*Silver!$D216</f>
        <v>25.37632888543867</v>
      </c>
      <c r="Z69" s="24">
        <f>+P69*Silver!$D216/100</f>
        <v>2.2974371418658537</v>
      </c>
      <c r="AA69" s="24">
        <f>+Q69*Silver!$D216/100</f>
        <v>0.7537523431318417</v>
      </c>
      <c r="AB69" s="24">
        <f>+R69*Silver!$D216/100</f>
        <v>0</v>
      </c>
      <c r="AC69" s="24">
        <f>+S69*Silver!$D216/100</f>
        <v>6.916934002139867</v>
      </c>
      <c r="AD69" s="24">
        <f>+T69*Silver!$D216/100</f>
        <v>0</v>
      </c>
    </row>
    <row r="70" spans="1:30" ht="15">
      <c r="A70" s="12">
        <v>1851</v>
      </c>
      <c r="B70" s="24">
        <v>1.12</v>
      </c>
      <c r="C70" s="12">
        <v>4</v>
      </c>
      <c r="D70" s="24">
        <v>2.48</v>
      </c>
      <c r="E70" s="24">
        <v>0.99</v>
      </c>
      <c r="F70" s="12">
        <v>9</v>
      </c>
      <c r="G70" s="12">
        <v>4</v>
      </c>
      <c r="I70" s="12">
        <v>26</v>
      </c>
      <c r="L70" s="24">
        <f t="shared" si="0"/>
        <v>1.12</v>
      </c>
      <c r="M70" s="24">
        <f>+C70*Notes!$C$12</f>
        <v>8.69376222560313</v>
      </c>
      <c r="N70" s="24">
        <f t="shared" si="1"/>
        <v>2.48</v>
      </c>
      <c r="O70" s="24">
        <f t="shared" si="2"/>
        <v>0.99</v>
      </c>
      <c r="P70" s="24">
        <f>+F70*Notes!$C$15</f>
        <v>8.2296</v>
      </c>
      <c r="Q70" s="24">
        <f t="shared" si="3"/>
        <v>4</v>
      </c>
      <c r="R70" s="24">
        <f t="shared" si="4"/>
        <v>0</v>
      </c>
      <c r="S70" s="24">
        <f>+I70*Notes!$C$14</f>
        <v>28.6312</v>
      </c>
      <c r="T70" s="24">
        <f t="shared" si="5"/>
        <v>0</v>
      </c>
      <c r="V70" s="24">
        <f>+L70*Silver!$D217</f>
        <v>27.71493792268126</v>
      </c>
      <c r="W70" s="24">
        <f>+M70*Silver!$D217/100</f>
        <v>2.1513132178316248</v>
      </c>
      <c r="X70" s="24">
        <f>+N70*Silver!$D217</f>
        <v>61.3687911145085</v>
      </c>
      <c r="Y70" s="24">
        <f>+O70*Silver!$D217</f>
        <v>24.49802548522718</v>
      </c>
      <c r="Z70" s="24">
        <f>+P70*Silver!$D217/100</f>
        <v>2.036454045790158</v>
      </c>
      <c r="AA70" s="24">
        <f>+Q70*Silver!$D217/100</f>
        <v>0.9898192115243306</v>
      </c>
      <c r="AB70" s="24">
        <f>+R70*Silver!$D217/100</f>
        <v>0</v>
      </c>
      <c r="AC70" s="24">
        <f>+S70*Silver!$D217/100</f>
        <v>7.084927952248853</v>
      </c>
      <c r="AD70" s="24">
        <f>+T70*Silver!$D217/100</f>
        <v>0</v>
      </c>
    </row>
    <row r="71" spans="1:30" ht="15">
      <c r="A71" s="12">
        <v>1852</v>
      </c>
      <c r="B71" s="24">
        <v>1.12</v>
      </c>
      <c r="C71" s="12">
        <v>4</v>
      </c>
      <c r="D71" s="24">
        <v>2.44</v>
      </c>
      <c r="E71" s="24">
        <v>0.92</v>
      </c>
      <c r="F71" s="12">
        <v>8</v>
      </c>
      <c r="G71" s="12">
        <v>3</v>
      </c>
      <c r="I71" s="12">
        <v>25</v>
      </c>
      <c r="L71" s="24">
        <f t="shared" si="0"/>
        <v>1.12</v>
      </c>
      <c r="M71" s="24">
        <f>+C71*Notes!$C$12</f>
        <v>8.69376222560313</v>
      </c>
      <c r="N71" s="24">
        <f t="shared" si="1"/>
        <v>2.44</v>
      </c>
      <c r="O71" s="24">
        <f t="shared" si="2"/>
        <v>0.92</v>
      </c>
      <c r="P71" s="24">
        <f>+F71*Notes!$C$15</f>
        <v>7.3152</v>
      </c>
      <c r="Q71" s="24">
        <f t="shared" si="3"/>
        <v>3</v>
      </c>
      <c r="R71" s="24">
        <f t="shared" si="4"/>
        <v>0</v>
      </c>
      <c r="S71" s="24">
        <f>+I71*Notes!$C$14</f>
        <v>27.529999999999998</v>
      </c>
      <c r="T71" s="24">
        <f t="shared" si="5"/>
        <v>0</v>
      </c>
      <c r="V71" s="24">
        <f>+L71*Silver!$D218</f>
        <v>27.921884615958028</v>
      </c>
      <c r="W71" s="24">
        <f>+M71*Silver!$D218/100</f>
        <v>2.1673770155523666</v>
      </c>
      <c r="X71" s="24">
        <f>+N71*Silver!$D218</f>
        <v>60.829820056194265</v>
      </c>
      <c r="Y71" s="24">
        <f>+O71*Silver!$D218</f>
        <v>22.93583379167981</v>
      </c>
      <c r="Z71" s="24">
        <f>+P71*Silver!$D218/100</f>
        <v>1.8236979494880012</v>
      </c>
      <c r="AA71" s="24">
        <f>+Q71*Silver!$D218/100</f>
        <v>0.7479076236417328</v>
      </c>
      <c r="AB71" s="24">
        <f>+R71*Silver!$D218/100</f>
        <v>0</v>
      </c>
      <c r="AC71" s="24">
        <f>+S71*Silver!$D218/100</f>
        <v>6.863298959618968</v>
      </c>
      <c r="AD71" s="24">
        <f>+T71*Silver!$D218/100</f>
        <v>0</v>
      </c>
    </row>
    <row r="72" spans="1:30" ht="15">
      <c r="A72" s="12">
        <v>1853</v>
      </c>
      <c r="B72" s="24">
        <v>1.08</v>
      </c>
      <c r="C72" s="12">
        <v>6</v>
      </c>
      <c r="D72" s="24">
        <v>2.25</v>
      </c>
      <c r="E72" s="24">
        <v>0.92</v>
      </c>
      <c r="F72" s="12">
        <v>9</v>
      </c>
      <c r="G72" s="12">
        <v>3</v>
      </c>
      <c r="I72" s="12">
        <v>28</v>
      </c>
      <c r="L72" s="24">
        <f t="shared" si="0"/>
        <v>1.08</v>
      </c>
      <c r="M72" s="24">
        <f>+C72*Notes!$C$12</f>
        <v>13.040643338404696</v>
      </c>
      <c r="N72" s="24">
        <f t="shared" si="1"/>
        <v>2.25</v>
      </c>
      <c r="O72" s="24">
        <f t="shared" si="2"/>
        <v>0.92</v>
      </c>
      <c r="P72" s="24">
        <f>+F72*Notes!$C$15</f>
        <v>8.2296</v>
      </c>
      <c r="Q72" s="24">
        <f t="shared" si="3"/>
        <v>3</v>
      </c>
      <c r="R72" s="24">
        <f t="shared" si="4"/>
        <v>0</v>
      </c>
      <c r="S72" s="24">
        <f>+I72*Notes!$C$14</f>
        <v>30.833599999999997</v>
      </c>
      <c r="T72" s="24">
        <f t="shared" si="5"/>
        <v>0</v>
      </c>
      <c r="V72" s="24">
        <f>+L72*Silver!$D219</f>
        <v>26.528499275251416</v>
      </c>
      <c r="W72" s="24">
        <f>+M72*Silver!$D219/100</f>
        <v>3.203228679182233</v>
      </c>
      <c r="X72" s="24">
        <f>+N72*Silver!$D219</f>
        <v>55.26770682344044</v>
      </c>
      <c r="Y72" s="24">
        <f>+O72*Silver!$D219</f>
        <v>22.598351234473427</v>
      </c>
      <c r="Z72" s="24">
        <f>+P72*Silver!$D219/100</f>
        <v>2.0214716447741576</v>
      </c>
      <c r="AA72" s="24">
        <f>+Q72*Silver!$D219/100</f>
        <v>0.7369027576458725</v>
      </c>
      <c r="AB72" s="24">
        <f>+R72*Silver!$D219/100</f>
        <v>0</v>
      </c>
      <c r="AC72" s="24">
        <f>+S72*Silver!$D219/100</f>
        <v>7.573788289383258</v>
      </c>
      <c r="AD72" s="24">
        <f>+T72*Silver!$D219/100</f>
        <v>0</v>
      </c>
    </row>
    <row r="73" spans="1:30" ht="15">
      <c r="A73" s="12">
        <v>1854</v>
      </c>
      <c r="B73" s="24">
        <v>1.09</v>
      </c>
      <c r="C73" s="12">
        <v>6</v>
      </c>
      <c r="D73" s="24">
        <v>2.3</v>
      </c>
      <c r="E73" s="24">
        <v>1.02</v>
      </c>
      <c r="F73" s="12">
        <v>10</v>
      </c>
      <c r="G73" s="12">
        <v>3</v>
      </c>
      <c r="I73" s="12">
        <v>25</v>
      </c>
      <c r="L73" s="24">
        <f t="shared" si="0"/>
        <v>1.09</v>
      </c>
      <c r="M73" s="24">
        <f>+C73*Notes!$C$12</f>
        <v>13.040643338404696</v>
      </c>
      <c r="N73" s="24">
        <f t="shared" si="1"/>
        <v>2.3</v>
      </c>
      <c r="O73" s="24">
        <f t="shared" si="2"/>
        <v>1.02</v>
      </c>
      <c r="P73" s="24">
        <f>+F73*Notes!$C$15</f>
        <v>9.144</v>
      </c>
      <c r="Q73" s="24">
        <f t="shared" si="3"/>
        <v>3</v>
      </c>
      <c r="R73" s="24">
        <f t="shared" si="4"/>
        <v>0</v>
      </c>
      <c r="S73" s="24">
        <f>+I73*Notes!$C$14</f>
        <v>27.529999999999998</v>
      </c>
      <c r="T73" s="24">
        <f t="shared" si="5"/>
        <v>0</v>
      </c>
      <c r="V73" s="24">
        <f>+L73*Silver!$D220</f>
        <v>26.77413352780004</v>
      </c>
      <c r="W73" s="24">
        <f>+M73*Silver!$D220/100</f>
        <v>3.203228679182233</v>
      </c>
      <c r="X73" s="24">
        <f>+N73*Silver!$D220</f>
        <v>56.49587808618356</v>
      </c>
      <c r="Y73" s="24">
        <f>+O73*Silver!$D220</f>
        <v>25.05469375995967</v>
      </c>
      <c r="Z73" s="24">
        <f>+P73*Silver!$D220/100</f>
        <v>2.2460796053046197</v>
      </c>
      <c r="AA73" s="24">
        <f>+Q73*Silver!$D220/100</f>
        <v>0.7369027576458725</v>
      </c>
      <c r="AB73" s="24">
        <f>+R73*Silver!$D220/100</f>
        <v>0</v>
      </c>
      <c r="AC73" s="24">
        <f>+S73*Silver!$D220/100</f>
        <v>6.762310972663624</v>
      </c>
      <c r="AD73" s="24">
        <f>+T73*Silver!$D220/100</f>
        <v>0</v>
      </c>
    </row>
    <row r="74" spans="1:30" ht="15">
      <c r="A74" s="12">
        <v>1855</v>
      </c>
      <c r="B74" s="24">
        <v>1.08</v>
      </c>
      <c r="C74" s="12">
        <v>5</v>
      </c>
      <c r="D74" s="24">
        <v>2.21</v>
      </c>
      <c r="E74" s="24">
        <v>0.95</v>
      </c>
      <c r="F74" s="12">
        <v>10</v>
      </c>
      <c r="G74" s="12">
        <v>3</v>
      </c>
      <c r="I74" s="12">
        <v>29</v>
      </c>
      <c r="L74" s="24">
        <f aca="true" t="shared" si="6" ref="L74:L137">+B74</f>
        <v>1.08</v>
      </c>
      <c r="M74" s="24">
        <f>+C74*Notes!$C$12</f>
        <v>10.867202782003913</v>
      </c>
      <c r="N74" s="24">
        <f aca="true" t="shared" si="7" ref="N74:N137">+D74</f>
        <v>2.21</v>
      </c>
      <c r="O74" s="24">
        <f aca="true" t="shared" si="8" ref="O74:O137">+E74</f>
        <v>0.95</v>
      </c>
      <c r="P74" s="24">
        <f>+F74*Notes!$C$15</f>
        <v>9.144</v>
      </c>
      <c r="Q74" s="24">
        <f aca="true" t="shared" si="9" ref="Q74:Q137">+G74</f>
        <v>3</v>
      </c>
      <c r="R74" s="24">
        <f aca="true" t="shared" si="10" ref="R74:R137">+H74</f>
        <v>0</v>
      </c>
      <c r="S74" s="24">
        <f>+I74*Notes!$C$14</f>
        <v>31.9348</v>
      </c>
      <c r="T74" s="24">
        <f aca="true" t="shared" si="11" ref="T74:T137">+J74</f>
        <v>0</v>
      </c>
      <c r="V74" s="24">
        <f>+L74*Silver!$D221</f>
        <v>26.725118711156927</v>
      </c>
      <c r="W74" s="24">
        <f>+M74*Silver!$D221/100</f>
        <v>2.6891415222895314</v>
      </c>
      <c r="X74" s="24">
        <f>+N74*Silver!$D221</f>
        <v>54.68751143671926</v>
      </c>
      <c r="Y74" s="24">
        <f>+O74*Silver!$D221</f>
        <v>23.50820627370285</v>
      </c>
      <c r="Z74" s="24">
        <f>+P74*Silver!$D221/100</f>
        <v>2.26272671754462</v>
      </c>
      <c r="AA74" s="24">
        <f>+Q74*Silver!$D221/100</f>
        <v>0.7423644086432479</v>
      </c>
      <c r="AB74" s="24">
        <f>+R74*Silver!$D221/100</f>
        <v>0</v>
      </c>
      <c r="AC74" s="24">
        <f>+S74*Silver!$D221/100</f>
        <v>7.902419639046798</v>
      </c>
      <c r="AD74" s="24">
        <f>+T74*Silver!$D221/100</f>
        <v>0</v>
      </c>
    </row>
    <row r="75" spans="1:30" ht="15">
      <c r="A75" s="12">
        <v>1856</v>
      </c>
      <c r="B75" s="24">
        <v>1.1</v>
      </c>
      <c r="C75" s="12">
        <v>5</v>
      </c>
      <c r="D75" s="24">
        <v>2.35</v>
      </c>
      <c r="E75" s="24">
        <v>0.92</v>
      </c>
      <c r="F75" s="12">
        <v>10</v>
      </c>
      <c r="G75" s="12">
        <v>3</v>
      </c>
      <c r="I75" s="12">
        <v>30</v>
      </c>
      <c r="J75" s="12">
        <v>11</v>
      </c>
      <c r="L75" s="24">
        <f t="shared" si="6"/>
        <v>1.1</v>
      </c>
      <c r="M75" s="24">
        <f>+C75*Notes!$C$12</f>
        <v>10.867202782003913</v>
      </c>
      <c r="N75" s="24">
        <f t="shared" si="7"/>
        <v>2.35</v>
      </c>
      <c r="O75" s="24">
        <f t="shared" si="8"/>
        <v>0.92</v>
      </c>
      <c r="P75" s="24">
        <f>+F75*Notes!$C$15</f>
        <v>9.144</v>
      </c>
      <c r="Q75" s="24">
        <f t="shared" si="9"/>
        <v>3</v>
      </c>
      <c r="R75" s="24">
        <f t="shared" si="10"/>
        <v>0</v>
      </c>
      <c r="S75" s="24">
        <f>+I75*Notes!$C$14</f>
        <v>33.036</v>
      </c>
      <c r="T75" s="24">
        <f t="shared" si="11"/>
        <v>11</v>
      </c>
      <c r="V75" s="24">
        <f>+L75*Silver!$D222</f>
        <v>27.220028316919095</v>
      </c>
      <c r="W75" s="24">
        <f>+M75*Silver!$D222/100</f>
        <v>2.6891415222895314</v>
      </c>
      <c r="X75" s="24">
        <f>+N75*Silver!$D222</f>
        <v>58.15187867705443</v>
      </c>
      <c r="Y75" s="24">
        <f>+O75*Silver!$D222</f>
        <v>22.765841865059606</v>
      </c>
      <c r="Z75" s="24">
        <f>+P75*Silver!$D222/100</f>
        <v>2.26272671754462</v>
      </c>
      <c r="AA75" s="24">
        <f>+Q75*Silver!$D222/100</f>
        <v>0.7423644086432479</v>
      </c>
      <c r="AB75" s="24">
        <f>+R75*Silver!$D222/100</f>
        <v>0</v>
      </c>
      <c r="AC75" s="24">
        <f>+S75*Silver!$D222/100</f>
        <v>8.174916867979446</v>
      </c>
      <c r="AD75" s="24">
        <f>+T75*Silver!$D222/100</f>
        <v>2.7220028316919094</v>
      </c>
    </row>
    <row r="76" spans="1:30" ht="15">
      <c r="A76" s="12">
        <v>1857</v>
      </c>
      <c r="B76" s="24">
        <v>1.08</v>
      </c>
      <c r="C76" s="12">
        <v>5</v>
      </c>
      <c r="D76" s="24">
        <v>2.48</v>
      </c>
      <c r="E76" s="24">
        <v>1.04</v>
      </c>
      <c r="F76" s="12">
        <v>10</v>
      </c>
      <c r="G76" s="12">
        <v>3</v>
      </c>
      <c r="I76" s="12">
        <v>30</v>
      </c>
      <c r="J76" s="12">
        <v>12</v>
      </c>
      <c r="L76" s="24">
        <f t="shared" si="6"/>
        <v>1.08</v>
      </c>
      <c r="M76" s="24">
        <f>+C76*Notes!$C$12</f>
        <v>10.867202782003913</v>
      </c>
      <c r="N76" s="24">
        <f t="shared" si="7"/>
        <v>2.48</v>
      </c>
      <c r="O76" s="24">
        <f t="shared" si="8"/>
        <v>1.04</v>
      </c>
      <c r="P76" s="24">
        <f>+F76*Notes!$C$15</f>
        <v>9.144</v>
      </c>
      <c r="Q76" s="24">
        <f t="shared" si="9"/>
        <v>3</v>
      </c>
      <c r="R76" s="24">
        <f t="shared" si="10"/>
        <v>0</v>
      </c>
      <c r="S76" s="24">
        <f>+I76*Notes!$C$14</f>
        <v>33.036</v>
      </c>
      <c r="T76" s="24">
        <f t="shared" si="11"/>
        <v>12</v>
      </c>
      <c r="V76" s="24">
        <f>+L76*Silver!$D223</f>
        <v>26.528499275251416</v>
      </c>
      <c r="W76" s="24">
        <f>+M76*Silver!$D223/100</f>
        <v>2.6693572326518606</v>
      </c>
      <c r="X76" s="24">
        <f>+N76*Silver!$D223</f>
        <v>60.9172946320588</v>
      </c>
      <c r="Y76" s="24">
        <f>+O76*Silver!$D223</f>
        <v>25.545962265056918</v>
      </c>
      <c r="Z76" s="24">
        <f>+P76*Silver!$D223/100</f>
        <v>2.2460796053046197</v>
      </c>
      <c r="AA76" s="24">
        <f>+Q76*Silver!$D223/100</f>
        <v>0.7369027576458725</v>
      </c>
      <c r="AB76" s="24">
        <f>+R76*Silver!$D223/100</f>
        <v>0</v>
      </c>
      <c r="AC76" s="24">
        <f>+S76*Silver!$D223/100</f>
        <v>8.114773167196349</v>
      </c>
      <c r="AD76" s="24">
        <f>+T76*Silver!$D223/100</f>
        <v>2.94761103058349</v>
      </c>
    </row>
    <row r="77" spans="1:30" ht="15">
      <c r="A77" s="12">
        <v>1858</v>
      </c>
      <c r="B77" s="24">
        <v>1.12</v>
      </c>
      <c r="C77" s="12">
        <v>5</v>
      </c>
      <c r="D77" s="24">
        <v>2.8</v>
      </c>
      <c r="E77" s="24">
        <v>0.99</v>
      </c>
      <c r="F77" s="12">
        <v>10</v>
      </c>
      <c r="G77" s="12">
        <v>3</v>
      </c>
      <c r="I77" s="12">
        <v>27</v>
      </c>
      <c r="J77" s="12">
        <v>11</v>
      </c>
      <c r="L77" s="24">
        <f t="shared" si="6"/>
        <v>1.12</v>
      </c>
      <c r="M77" s="24">
        <f>+C77*Notes!$C$12</f>
        <v>10.867202782003913</v>
      </c>
      <c r="N77" s="24">
        <f t="shared" si="7"/>
        <v>2.8</v>
      </c>
      <c r="O77" s="24">
        <f t="shared" si="8"/>
        <v>0.99</v>
      </c>
      <c r="P77" s="24">
        <f>+F77*Notes!$C$15</f>
        <v>9.144</v>
      </c>
      <c r="Q77" s="24">
        <f t="shared" si="9"/>
        <v>3</v>
      </c>
      <c r="R77" s="24">
        <f t="shared" si="10"/>
        <v>0</v>
      </c>
      <c r="S77" s="24">
        <f>+I77*Notes!$C$14</f>
        <v>29.7324</v>
      </c>
      <c r="T77" s="24">
        <f t="shared" si="11"/>
        <v>11</v>
      </c>
      <c r="V77" s="24">
        <f>+L77*Silver!$D224</f>
        <v>27.71493792268126</v>
      </c>
      <c r="W77" s="24">
        <f>+M77*Silver!$D224/100</f>
        <v>2.6891415222895314</v>
      </c>
      <c r="X77" s="24">
        <f>+N77*Silver!$D224</f>
        <v>69.28734480670313</v>
      </c>
      <c r="Y77" s="24">
        <f>+O77*Silver!$D224</f>
        <v>24.49802548522718</v>
      </c>
      <c r="Z77" s="24">
        <f>+P77*Silver!$D224/100</f>
        <v>2.26272671754462</v>
      </c>
      <c r="AA77" s="24">
        <f>+Q77*Silver!$D224/100</f>
        <v>0.7423644086432479</v>
      </c>
      <c r="AB77" s="24">
        <f>+R77*Silver!$D224/100</f>
        <v>0</v>
      </c>
      <c r="AC77" s="24">
        <f>+S77*Silver!$D224/100</f>
        <v>7.357425181181501</v>
      </c>
      <c r="AD77" s="24">
        <f>+T77*Silver!$D224/100</f>
        <v>2.7220028316919094</v>
      </c>
    </row>
    <row r="78" spans="1:30" ht="15">
      <c r="A78" s="12">
        <v>1859</v>
      </c>
      <c r="B78" s="24">
        <v>1.04</v>
      </c>
      <c r="C78" s="12">
        <v>4</v>
      </c>
      <c r="D78" s="24">
        <v>2.66</v>
      </c>
      <c r="E78" s="24">
        <v>1.01</v>
      </c>
      <c r="F78" s="12">
        <v>10</v>
      </c>
      <c r="G78" s="12">
        <v>3</v>
      </c>
      <c r="I78" s="12">
        <v>28</v>
      </c>
      <c r="J78" s="12">
        <v>11</v>
      </c>
      <c r="L78" s="24">
        <f t="shared" si="6"/>
        <v>1.04</v>
      </c>
      <c r="M78" s="24">
        <f>+C78*Notes!$C$12</f>
        <v>8.69376222560313</v>
      </c>
      <c r="N78" s="24">
        <f t="shared" si="7"/>
        <v>2.66</v>
      </c>
      <c r="O78" s="24">
        <f t="shared" si="8"/>
        <v>1.01</v>
      </c>
      <c r="P78" s="24">
        <f>+F78*Notes!$C$15</f>
        <v>9.144</v>
      </c>
      <c r="Q78" s="24">
        <f t="shared" si="9"/>
        <v>3</v>
      </c>
      <c r="R78" s="24">
        <f t="shared" si="10"/>
        <v>0</v>
      </c>
      <c r="S78" s="24">
        <f>+I78*Notes!$C$14</f>
        <v>30.833599999999997</v>
      </c>
      <c r="T78" s="24">
        <f t="shared" si="11"/>
        <v>11</v>
      </c>
      <c r="V78" s="24">
        <f>+L78*Silver!$D225</f>
        <v>25.359390630536836</v>
      </c>
      <c r="W78" s="24">
        <f>+M78*Silver!$D225/100</f>
        <v>2.1198895416161063</v>
      </c>
      <c r="X78" s="24">
        <f>+N78*Silver!$D225</f>
        <v>64.86151834348844</v>
      </c>
      <c r="Y78" s="24">
        <f>+O78*Silver!$D225</f>
        <v>24.627869746963658</v>
      </c>
      <c r="Z78" s="24">
        <f>+P78*Silver!$D225/100</f>
        <v>2.2296756531310464</v>
      </c>
      <c r="AA78" s="24">
        <f>+Q78*Silver!$D225/100</f>
        <v>0.7315208835731779</v>
      </c>
      <c r="AB78" s="24">
        <f>+R78*Silver!$D225/100</f>
        <v>0</v>
      </c>
      <c r="AC78" s="24">
        <f>+S78*Silver!$D225/100</f>
        <v>7.5184741052473125</v>
      </c>
      <c r="AD78" s="24">
        <f>+T78*Silver!$D225/100</f>
        <v>2.682243239768319</v>
      </c>
    </row>
    <row r="79" spans="1:30" ht="15">
      <c r="A79" s="12">
        <v>1860</v>
      </c>
      <c r="B79" s="24">
        <v>1.08</v>
      </c>
      <c r="C79" s="12">
        <v>4</v>
      </c>
      <c r="D79" s="24">
        <v>2.91</v>
      </c>
      <c r="E79" s="24">
        <v>1.04</v>
      </c>
      <c r="F79" s="12">
        <v>10</v>
      </c>
      <c r="I79" s="12">
        <v>29</v>
      </c>
      <c r="J79" s="12">
        <v>12</v>
      </c>
      <c r="L79" s="24">
        <f t="shared" si="6"/>
        <v>1.08</v>
      </c>
      <c r="M79" s="24">
        <f>+C79*Notes!$C$12</f>
        <v>8.69376222560313</v>
      </c>
      <c r="N79" s="24">
        <f t="shared" si="7"/>
        <v>2.91</v>
      </c>
      <c r="O79" s="24">
        <f t="shared" si="8"/>
        <v>1.04</v>
      </c>
      <c r="P79" s="24">
        <f>+F79*Notes!$C$15</f>
        <v>9.144</v>
      </c>
      <c r="Q79" s="24">
        <f t="shared" si="9"/>
        <v>0</v>
      </c>
      <c r="R79" s="24">
        <f t="shared" si="10"/>
        <v>0</v>
      </c>
      <c r="S79" s="24">
        <f>+I79*Notes!$C$14</f>
        <v>31.9348</v>
      </c>
      <c r="T79" s="24">
        <f t="shared" si="11"/>
        <v>12</v>
      </c>
      <c r="V79" s="24">
        <f>+L79*Silver!$D226</f>
        <v>26.528499275251416</v>
      </c>
      <c r="W79" s="24">
        <f>+M79*Silver!$D226/100</f>
        <v>2.1354857861214884</v>
      </c>
      <c r="X79" s="24">
        <f>+N79*Silver!$D226</f>
        <v>71.47956749164965</v>
      </c>
      <c r="Y79" s="24">
        <f>+O79*Silver!$D226</f>
        <v>25.545962265056918</v>
      </c>
      <c r="Z79" s="24">
        <f>+P79*Silver!$D226/100</f>
        <v>2.2460796053046197</v>
      </c>
      <c r="AA79" s="24">
        <f>+Q79*Silver!$D226/100</f>
        <v>0</v>
      </c>
      <c r="AB79" s="24">
        <f>+R79*Silver!$D226/100</f>
        <v>0</v>
      </c>
      <c r="AC79" s="24">
        <f>+S79*Silver!$D226/100</f>
        <v>7.844280728289804</v>
      </c>
      <c r="AD79" s="24">
        <f>+T79*Silver!$D226/100</f>
        <v>2.94761103058349</v>
      </c>
    </row>
    <row r="80" spans="1:30" ht="15">
      <c r="A80" s="12">
        <v>1861</v>
      </c>
      <c r="B80" s="24">
        <v>1.05</v>
      </c>
      <c r="C80" s="12">
        <v>4</v>
      </c>
      <c r="D80" s="24">
        <v>2.6</v>
      </c>
      <c r="E80" s="24">
        <v>1.02</v>
      </c>
      <c r="F80" s="12">
        <v>12</v>
      </c>
      <c r="G80" s="12">
        <v>3</v>
      </c>
      <c r="I80" s="12">
        <v>23</v>
      </c>
      <c r="J80" s="12">
        <v>11</v>
      </c>
      <c r="L80" s="24">
        <f t="shared" si="6"/>
        <v>1.05</v>
      </c>
      <c r="M80" s="24">
        <f>+C80*Notes!$C$12</f>
        <v>8.69376222560313</v>
      </c>
      <c r="N80" s="24">
        <f t="shared" si="7"/>
        <v>2.6</v>
      </c>
      <c r="O80" s="24">
        <f t="shared" si="8"/>
        <v>1.02</v>
      </c>
      <c r="P80" s="24">
        <f>+F80*Notes!$C$15</f>
        <v>10.9728</v>
      </c>
      <c r="Q80" s="24">
        <f t="shared" si="9"/>
        <v>3</v>
      </c>
      <c r="R80" s="24">
        <f t="shared" si="10"/>
        <v>0</v>
      </c>
      <c r="S80" s="24">
        <f>+I80*Notes!$C$14</f>
        <v>25.3276</v>
      </c>
      <c r="T80" s="24">
        <f t="shared" si="11"/>
        <v>11</v>
      </c>
      <c r="V80" s="24">
        <f>+L80*Silver!$D227</f>
        <v>26.17676682746065</v>
      </c>
      <c r="W80" s="24">
        <f>+M80*Silver!$D227/100</f>
        <v>2.1673770155523666</v>
      </c>
      <c r="X80" s="24">
        <f>+N80*Silver!$D227</f>
        <v>64.81866071561684</v>
      </c>
      <c r="Y80" s="24">
        <f>+O80*Silver!$D227</f>
        <v>25.428859203818917</v>
      </c>
      <c r="Z80" s="24">
        <f>+P80*Silver!$D227/100</f>
        <v>2.7355469242320023</v>
      </c>
      <c r="AA80" s="24">
        <f>+Q80*Silver!$D227/100</f>
        <v>0.7479076236417328</v>
      </c>
      <c r="AB80" s="24">
        <f>+R80*Silver!$D227/100</f>
        <v>0</v>
      </c>
      <c r="AC80" s="24">
        <f>+S80*Silver!$D227/100</f>
        <v>6.314235042849451</v>
      </c>
      <c r="AD80" s="24">
        <f>+T80*Silver!$D227/100</f>
        <v>2.7423279533530205</v>
      </c>
    </row>
    <row r="81" spans="1:30" ht="15">
      <c r="A81" s="12">
        <v>1862</v>
      </c>
      <c r="B81" s="24">
        <v>1.09</v>
      </c>
      <c r="C81" s="12">
        <v>4</v>
      </c>
      <c r="D81" s="24">
        <v>2.72</v>
      </c>
      <c r="E81" s="24">
        <v>1.04</v>
      </c>
      <c r="F81" s="12">
        <v>17</v>
      </c>
      <c r="G81" s="12">
        <v>3</v>
      </c>
      <c r="I81" s="12">
        <v>28</v>
      </c>
      <c r="J81" s="12">
        <v>15</v>
      </c>
      <c r="L81" s="24">
        <f t="shared" si="6"/>
        <v>1.09</v>
      </c>
      <c r="M81" s="24">
        <f>+C81*Notes!$C$12</f>
        <v>8.69376222560313</v>
      </c>
      <c r="N81" s="24">
        <f t="shared" si="7"/>
        <v>2.72</v>
      </c>
      <c r="O81" s="24">
        <f t="shared" si="8"/>
        <v>1.04</v>
      </c>
      <c r="P81" s="24">
        <f>+F81*Notes!$C$15</f>
        <v>15.5448</v>
      </c>
      <c r="Q81" s="24">
        <f t="shared" si="9"/>
        <v>3</v>
      </c>
      <c r="R81" s="24">
        <f t="shared" si="10"/>
        <v>0</v>
      </c>
      <c r="S81" s="24">
        <f>+I81*Notes!$C$14</f>
        <v>30.833599999999997</v>
      </c>
      <c r="T81" s="24">
        <f t="shared" si="11"/>
        <v>15</v>
      </c>
      <c r="V81" s="24">
        <f>+L81*Silver!$D228</f>
        <v>26.77413352780004</v>
      </c>
      <c r="W81" s="24">
        <f>+M81*Silver!$D228/100</f>
        <v>2.1354857861214884</v>
      </c>
      <c r="X81" s="24">
        <f>+N81*Silver!$D228</f>
        <v>66.81251669322579</v>
      </c>
      <c r="Y81" s="24">
        <f>+O81*Silver!$D228</f>
        <v>25.545962265056918</v>
      </c>
      <c r="Z81" s="24">
        <f>+P81*Silver!$D228/100</f>
        <v>3.8183353290178537</v>
      </c>
      <c r="AA81" s="24">
        <f>+Q81*Silver!$D228/100</f>
        <v>0.7369027576458725</v>
      </c>
      <c r="AB81" s="24">
        <f>+R81*Silver!$D228/100</f>
        <v>0</v>
      </c>
      <c r="AC81" s="24">
        <f>+S81*Silver!$D228/100</f>
        <v>7.573788289383258</v>
      </c>
      <c r="AD81" s="24">
        <f>+T81*Silver!$D228/100</f>
        <v>3.684513788229363</v>
      </c>
    </row>
    <row r="82" spans="1:30" ht="15">
      <c r="A82" s="12">
        <v>1863</v>
      </c>
      <c r="B82" s="24">
        <v>1.28</v>
      </c>
      <c r="C82" s="12">
        <v>6</v>
      </c>
      <c r="D82" s="24">
        <v>3.1</v>
      </c>
      <c r="E82" s="24">
        <v>1.38</v>
      </c>
      <c r="F82" s="12">
        <v>33</v>
      </c>
      <c r="G82" s="12">
        <v>4</v>
      </c>
      <c r="I82" s="12">
        <v>36</v>
      </c>
      <c r="J82" s="12">
        <v>20</v>
      </c>
      <c r="L82" s="24">
        <f t="shared" si="6"/>
        <v>1.28</v>
      </c>
      <c r="M82" s="24">
        <f>+C82*Notes!$C$12</f>
        <v>13.040643338404696</v>
      </c>
      <c r="N82" s="24">
        <f t="shared" si="7"/>
        <v>3.1</v>
      </c>
      <c r="O82" s="24">
        <f t="shared" si="8"/>
        <v>1.38</v>
      </c>
      <c r="P82" s="24">
        <f>+F82*Notes!$C$15</f>
        <v>30.1752</v>
      </c>
      <c r="Q82" s="24">
        <f t="shared" si="9"/>
        <v>4</v>
      </c>
      <c r="R82" s="24">
        <f t="shared" si="10"/>
        <v>0</v>
      </c>
      <c r="S82" s="24">
        <f>+I82*Notes!$C$14</f>
        <v>39.6432</v>
      </c>
      <c r="T82" s="24">
        <f t="shared" si="11"/>
        <v>20</v>
      </c>
      <c r="V82" s="24">
        <f>+L82*Silver!$D229</f>
        <v>31.557269357817447</v>
      </c>
      <c r="W82" s="24">
        <f>+M82*Silver!$D229/100</f>
        <v>3.2150554252286305</v>
      </c>
      <c r="X82" s="24">
        <f>+N82*Silver!$D229</f>
        <v>76.42776172596413</v>
      </c>
      <c r="Y82" s="24">
        <f>+O82*Silver!$D229</f>
        <v>34.02268102639693</v>
      </c>
      <c r="Z82" s="24">
        <f>+P82*Silver!$D229/100</f>
        <v>7.4394290181719755</v>
      </c>
      <c r="AA82" s="24">
        <f>+Q82*Silver!$D229/100</f>
        <v>0.9861646674317952</v>
      </c>
      <c r="AB82" s="24">
        <f>+R82*Silver!$D229/100</f>
        <v>0</v>
      </c>
      <c r="AC82" s="24">
        <f>+S82*Silver!$D229/100</f>
        <v>9.773680785983036</v>
      </c>
      <c r="AD82" s="24">
        <f>+T82*Silver!$D229/100</f>
        <v>4.930823337158976</v>
      </c>
    </row>
    <row r="83" spans="1:30" ht="15">
      <c r="A83" s="12">
        <v>1864</v>
      </c>
      <c r="B83" s="24">
        <v>1.52</v>
      </c>
      <c r="C83" s="12">
        <v>9</v>
      </c>
      <c r="D83" s="24">
        <v>4.03</v>
      </c>
      <c r="E83" s="24">
        <v>1.72</v>
      </c>
      <c r="F83" s="12">
        <v>49</v>
      </c>
      <c r="G83" s="12">
        <v>5</v>
      </c>
      <c r="I83" s="12">
        <v>35</v>
      </c>
      <c r="J83" s="12">
        <v>31</v>
      </c>
      <c r="L83" s="24">
        <f t="shared" si="6"/>
        <v>1.52</v>
      </c>
      <c r="M83" s="24">
        <f>+C83*Notes!$C$12</f>
        <v>19.560965007607045</v>
      </c>
      <c r="N83" s="24">
        <f t="shared" si="7"/>
        <v>4.03</v>
      </c>
      <c r="O83" s="24">
        <f t="shared" si="8"/>
        <v>1.72</v>
      </c>
      <c r="P83" s="24">
        <f>+F83*Notes!$C$15</f>
        <v>44.8056</v>
      </c>
      <c r="Q83" s="24">
        <f t="shared" si="9"/>
        <v>5</v>
      </c>
      <c r="R83" s="24">
        <f t="shared" si="10"/>
        <v>0</v>
      </c>
      <c r="S83" s="24">
        <f>+I83*Notes!$C$14</f>
        <v>38.542</v>
      </c>
      <c r="T83" s="24">
        <f t="shared" si="11"/>
        <v>31</v>
      </c>
      <c r="V83" s="24">
        <f>+L83*Silver!$D230</f>
        <v>37.47425736240822</v>
      </c>
      <c r="W83" s="24">
        <f>+M83*Silver!$D230/100</f>
        <v>4.822583137842946</v>
      </c>
      <c r="X83" s="24">
        <f>+N83*Silver!$D230</f>
        <v>99.35609024375337</v>
      </c>
      <c r="Y83" s="24">
        <f>+O83*Silver!$D230</f>
        <v>42.40508069956719</v>
      </c>
      <c r="Z83" s="24">
        <f>+P83*Silver!$D230/100</f>
        <v>11.04642490577051</v>
      </c>
      <c r="AA83" s="24">
        <f>+Q83*Silver!$D230/100</f>
        <v>1.232705834289744</v>
      </c>
      <c r="AB83" s="24">
        <f>+R83*Silver!$D230/100</f>
        <v>0</v>
      </c>
      <c r="AC83" s="24">
        <f>+S83*Silver!$D230/100</f>
        <v>9.502189653039062</v>
      </c>
      <c r="AD83" s="24">
        <f>+T83*Silver!$D230/100</f>
        <v>7.642776172596412</v>
      </c>
    </row>
    <row r="84" spans="1:30" ht="15">
      <c r="A84" s="12">
        <v>1865</v>
      </c>
      <c r="B84" s="24">
        <v>1.78</v>
      </c>
      <c r="C84" s="12">
        <v>8</v>
      </c>
      <c r="D84" s="24">
        <v>4.41</v>
      </c>
      <c r="E84" s="24">
        <v>2</v>
      </c>
      <c r="F84" s="12">
        <v>38</v>
      </c>
      <c r="G84" s="12">
        <v>10</v>
      </c>
      <c r="J84" s="12">
        <v>29</v>
      </c>
      <c r="L84" s="24">
        <f t="shared" si="6"/>
        <v>1.78</v>
      </c>
      <c r="M84" s="24">
        <f>+C84*Notes!$C$12</f>
        <v>17.38752445120626</v>
      </c>
      <c r="N84" s="24">
        <f t="shared" si="7"/>
        <v>4.41</v>
      </c>
      <c r="O84" s="24">
        <f t="shared" si="8"/>
        <v>2</v>
      </c>
      <c r="P84" s="24">
        <f>+F84*Notes!$C$15</f>
        <v>34.7472</v>
      </c>
      <c r="Q84" s="24">
        <f t="shared" si="9"/>
        <v>10</v>
      </c>
      <c r="R84" s="24">
        <f t="shared" si="10"/>
        <v>0</v>
      </c>
      <c r="S84" s="24">
        <f>+I84*Notes!$C$14</f>
        <v>0</v>
      </c>
      <c r="T84" s="24">
        <f t="shared" si="11"/>
        <v>29</v>
      </c>
      <c r="V84" s="24">
        <f>+L84*Silver!$D231</f>
        <v>44.147633666919184</v>
      </c>
      <c r="W84" s="24">
        <f>+M84*Silver!$D231/100</f>
        <v>4.312461010373338</v>
      </c>
      <c r="X84" s="24">
        <f>+N84*Silver!$D231</f>
        <v>109.37700251186158</v>
      </c>
      <c r="Y84" s="24">
        <f>+O84*Silver!$D231</f>
        <v>49.60408277181931</v>
      </c>
      <c r="Z84" s="24">
        <f>+P84*Silver!$D231/100</f>
        <v>8.618014924444799</v>
      </c>
      <c r="AA84" s="24">
        <f>+Q84*Silver!$D231/100</f>
        <v>2.4802041385909654</v>
      </c>
      <c r="AB84" s="24">
        <f>+R84*Silver!$D231/100</f>
        <v>0</v>
      </c>
      <c r="AC84" s="24">
        <f>+S84*Silver!$D231/100</f>
        <v>0</v>
      </c>
      <c r="AD84" s="24">
        <f>+T84*Silver!$D231/100</f>
        <v>7.192592001913799</v>
      </c>
    </row>
    <row r="85" spans="1:30" ht="15">
      <c r="A85" s="12">
        <v>1866</v>
      </c>
      <c r="B85" s="24">
        <v>1.58</v>
      </c>
      <c r="C85" s="12">
        <v>8</v>
      </c>
      <c r="D85" s="24">
        <v>4.6</v>
      </c>
      <c r="E85" s="24">
        <v>1.95</v>
      </c>
      <c r="F85" s="12">
        <v>24</v>
      </c>
      <c r="G85" s="12">
        <v>12</v>
      </c>
      <c r="J85" s="12">
        <v>22</v>
      </c>
      <c r="L85" s="24">
        <f t="shared" si="6"/>
        <v>1.58</v>
      </c>
      <c r="M85" s="24">
        <f>+C85*Notes!$C$12</f>
        <v>17.38752445120626</v>
      </c>
      <c r="N85" s="24">
        <f t="shared" si="7"/>
        <v>4.6</v>
      </c>
      <c r="O85" s="24">
        <f t="shared" si="8"/>
        <v>1.95</v>
      </c>
      <c r="P85" s="24">
        <f>+F85*Notes!$C$15</f>
        <v>21.9456</v>
      </c>
      <c r="Q85" s="24">
        <f t="shared" si="9"/>
        <v>12</v>
      </c>
      <c r="R85" s="24">
        <f t="shared" si="10"/>
        <v>0</v>
      </c>
      <c r="S85" s="24">
        <f>+I85*Notes!$C$14</f>
        <v>0</v>
      </c>
      <c r="T85" s="24">
        <f t="shared" si="11"/>
        <v>22</v>
      </c>
      <c r="V85" s="24">
        <f>+L85*Silver!$D232</f>
        <v>39.13132349902437</v>
      </c>
      <c r="W85" s="24">
        <f>+M85*Silver!$D232/100</f>
        <v>4.30630914017309</v>
      </c>
      <c r="X85" s="24">
        <f>+N85*Silver!$D232</f>
        <v>113.92663803513422</v>
      </c>
      <c r="Y85" s="24">
        <f>+O85*Silver!$D232</f>
        <v>48.29498786271994</v>
      </c>
      <c r="Z85" s="24">
        <f>+P85*Silver!$D232/100</f>
        <v>5.435192234051829</v>
      </c>
      <c r="AA85" s="24">
        <f>+Q85*Silver!$D232/100</f>
        <v>2.9719992530904578</v>
      </c>
      <c r="AB85" s="24">
        <f>+R85*Silver!$D232/100</f>
        <v>0</v>
      </c>
      <c r="AC85" s="24">
        <f>+S85*Silver!$D232/100</f>
        <v>0</v>
      </c>
      <c r="AD85" s="24">
        <f>+T85*Silver!$D232/100</f>
        <v>5.448665297332507</v>
      </c>
    </row>
    <row r="86" spans="1:30" ht="15">
      <c r="A86" s="12">
        <v>1867</v>
      </c>
      <c r="B86" s="24">
        <v>1.5</v>
      </c>
      <c r="C86" s="12">
        <v>7</v>
      </c>
      <c r="D86" s="24">
        <v>4.36</v>
      </c>
      <c r="E86" s="24">
        <v>1.88</v>
      </c>
      <c r="F86" s="12">
        <v>19</v>
      </c>
      <c r="J86" s="12">
        <v>17</v>
      </c>
      <c r="L86" s="24">
        <f t="shared" si="6"/>
        <v>1.5</v>
      </c>
      <c r="M86" s="24">
        <f>+C86*Notes!$C$12</f>
        <v>15.214083894805478</v>
      </c>
      <c r="N86" s="24">
        <f t="shared" si="7"/>
        <v>4.36</v>
      </c>
      <c r="O86" s="24">
        <f t="shared" si="8"/>
        <v>1.88</v>
      </c>
      <c r="P86" s="24">
        <f>+F86*Notes!$C$15</f>
        <v>17.3736</v>
      </c>
      <c r="Q86" s="24">
        <f t="shared" si="9"/>
        <v>0</v>
      </c>
      <c r="R86" s="24">
        <f t="shared" si="10"/>
        <v>0</v>
      </c>
      <c r="S86" s="24">
        <f>+I86*Notes!$C$14</f>
        <v>0</v>
      </c>
      <c r="T86" s="24">
        <f t="shared" si="11"/>
        <v>17</v>
      </c>
      <c r="V86" s="24">
        <f>+L86*Silver!$D233</f>
        <v>37.39538118208664</v>
      </c>
      <c r="W86" s="24">
        <f>+M86*Silver!$D233/100</f>
        <v>3.7929097772166416</v>
      </c>
      <c r="X86" s="24">
        <f>+N86*Silver!$D233</f>
        <v>108.69590796926518</v>
      </c>
      <c r="Y86" s="24">
        <f>+O86*Silver!$D233</f>
        <v>46.868877748215255</v>
      </c>
      <c r="Z86" s="24">
        <f>+P86*Silver!$D233/100</f>
        <v>4.3312826300340035</v>
      </c>
      <c r="AA86" s="24">
        <f>+Q86*Silver!$D233/100</f>
        <v>0</v>
      </c>
      <c r="AB86" s="24">
        <f>+R86*Silver!$D233/100</f>
        <v>0</v>
      </c>
      <c r="AC86" s="24">
        <f>+S86*Silver!$D233/100</f>
        <v>0</v>
      </c>
      <c r="AD86" s="24">
        <f>+T86*Silver!$D233/100</f>
        <v>4.238143200636486</v>
      </c>
    </row>
    <row r="87" spans="1:30" ht="15">
      <c r="A87" s="12">
        <v>1868</v>
      </c>
      <c r="B87" s="24">
        <v>1.45</v>
      </c>
      <c r="C87" s="12">
        <v>7</v>
      </c>
      <c r="D87" s="24">
        <v>4.66</v>
      </c>
      <c r="E87" s="24">
        <v>1.99</v>
      </c>
      <c r="F87" s="12">
        <v>18</v>
      </c>
      <c r="G87" s="12">
        <v>5</v>
      </c>
      <c r="J87" s="12">
        <v>15</v>
      </c>
      <c r="L87" s="24">
        <f t="shared" si="6"/>
        <v>1.45</v>
      </c>
      <c r="M87" s="24">
        <f>+C87*Notes!$C$12</f>
        <v>15.214083894805478</v>
      </c>
      <c r="N87" s="24">
        <f t="shared" si="7"/>
        <v>4.66</v>
      </c>
      <c r="O87" s="24">
        <f t="shared" si="8"/>
        <v>1.99</v>
      </c>
      <c r="P87" s="24">
        <f>+F87*Notes!$C$15</f>
        <v>16.4592</v>
      </c>
      <c r="Q87" s="24">
        <f t="shared" si="9"/>
        <v>5</v>
      </c>
      <c r="R87" s="24">
        <f t="shared" si="10"/>
        <v>0</v>
      </c>
      <c r="S87" s="24">
        <f>+I87*Notes!$C$14</f>
        <v>0</v>
      </c>
      <c r="T87" s="24">
        <f t="shared" si="11"/>
        <v>15</v>
      </c>
      <c r="V87" s="24">
        <f>+L87*Silver!$D234</f>
        <v>36.263428416448136</v>
      </c>
      <c r="W87" s="24">
        <f>+M87*Silver!$D234/100</f>
        <v>3.804929946490448</v>
      </c>
      <c r="X87" s="24">
        <f>+N87*Silver!$D234</f>
        <v>116.54315615217125</v>
      </c>
      <c r="Y87" s="24">
        <f>+O87*Silver!$D234</f>
        <v>49.76842934395296</v>
      </c>
      <c r="Z87" s="24">
        <f>+P87*Silver!$D234/100</f>
        <v>4.11632428270347</v>
      </c>
      <c r="AA87" s="24">
        <f>+Q87*Silver!$D234/100</f>
        <v>1.2504630488430393</v>
      </c>
      <c r="AB87" s="24">
        <f>+R87*Silver!$D234/100</f>
        <v>0</v>
      </c>
      <c r="AC87" s="24">
        <f>+S87*Silver!$D234/100</f>
        <v>0</v>
      </c>
      <c r="AD87" s="24">
        <f>+T87*Silver!$D234/100</f>
        <v>3.7513891465291174</v>
      </c>
    </row>
    <row r="88" spans="1:30" ht="15">
      <c r="A88" s="12">
        <v>1869</v>
      </c>
      <c r="B88" s="24">
        <v>1.33</v>
      </c>
      <c r="C88" s="12">
        <v>6</v>
      </c>
      <c r="D88" s="24">
        <v>4.31</v>
      </c>
      <c r="E88" s="24">
        <v>1.99</v>
      </c>
      <c r="F88" s="12">
        <v>18</v>
      </c>
      <c r="G88" s="12">
        <v>5</v>
      </c>
      <c r="J88" s="12">
        <v>14</v>
      </c>
      <c r="L88" s="24">
        <f t="shared" si="6"/>
        <v>1.33</v>
      </c>
      <c r="M88" s="24">
        <f>+C88*Notes!$C$12</f>
        <v>13.040643338404696</v>
      </c>
      <c r="N88" s="24">
        <f t="shared" si="7"/>
        <v>4.31</v>
      </c>
      <c r="O88" s="24">
        <f t="shared" si="8"/>
        <v>1.99</v>
      </c>
      <c r="P88" s="24">
        <f>+F88*Notes!$C$15</f>
        <v>16.4592</v>
      </c>
      <c r="Q88" s="24">
        <f t="shared" si="9"/>
        <v>5</v>
      </c>
      <c r="R88" s="24">
        <f t="shared" si="10"/>
        <v>0</v>
      </c>
      <c r="S88" s="24">
        <f>+I88*Notes!$C$14</f>
        <v>0</v>
      </c>
      <c r="T88" s="24">
        <f t="shared" si="11"/>
        <v>14</v>
      </c>
      <c r="V88" s="24">
        <f>+L88*Silver!$D235</f>
        <v>33.281493990028665</v>
      </c>
      <c r="W88" s="24">
        <f>+M88*Silver!$D235/100</f>
        <v>3.2632488187460393</v>
      </c>
      <c r="X88" s="24">
        <f>+N88*Silver!$D235</f>
        <v>107.85205947144627</v>
      </c>
      <c r="Y88" s="24">
        <f>+O88*Silver!$D235</f>
        <v>49.797122586584244</v>
      </c>
      <c r="Z88" s="24">
        <f>+P88*Silver!$D235/100</f>
        <v>4.11869748782466</v>
      </c>
      <c r="AA88" s="24">
        <f>+Q88*Silver!$D235/100</f>
        <v>1.2511839845875437</v>
      </c>
      <c r="AB88" s="24">
        <f>+R88*Silver!$D235/100</f>
        <v>0</v>
      </c>
      <c r="AC88" s="24">
        <f>+S88*Silver!$D235/100</f>
        <v>0</v>
      </c>
      <c r="AD88" s="24">
        <f>+T88*Silver!$D235/100</f>
        <v>3.5033151568451224</v>
      </c>
    </row>
    <row r="89" spans="1:30" ht="15">
      <c r="A89" s="12">
        <v>1870</v>
      </c>
      <c r="B89" s="24">
        <v>1.28</v>
      </c>
      <c r="C89" s="12">
        <v>6</v>
      </c>
      <c r="D89" s="24">
        <v>4.13</v>
      </c>
      <c r="E89" s="24">
        <v>1.94</v>
      </c>
      <c r="F89" s="12">
        <v>16</v>
      </c>
      <c r="G89" s="12">
        <v>4</v>
      </c>
      <c r="J89" s="12">
        <v>12</v>
      </c>
      <c r="L89" s="24">
        <f t="shared" si="6"/>
        <v>1.28</v>
      </c>
      <c r="M89" s="24">
        <f>+C89*Notes!$C$12</f>
        <v>13.040643338404696</v>
      </c>
      <c r="N89" s="24">
        <f t="shared" si="7"/>
        <v>4.13</v>
      </c>
      <c r="O89" s="24">
        <f t="shared" si="8"/>
        <v>1.94</v>
      </c>
      <c r="P89" s="24">
        <f>+F89*Notes!$C$15</f>
        <v>14.6304</v>
      </c>
      <c r="Q89" s="24">
        <f t="shared" si="9"/>
        <v>4</v>
      </c>
      <c r="R89" s="24">
        <f t="shared" si="10"/>
        <v>0</v>
      </c>
      <c r="S89" s="24">
        <f>+I89*Notes!$C$14</f>
        <v>0</v>
      </c>
      <c r="T89" s="24">
        <f t="shared" si="11"/>
        <v>12</v>
      </c>
      <c r="V89" s="24">
        <f>+L89*Silver!$D236</f>
        <v>31.965807079653406</v>
      </c>
      <c r="W89" s="24">
        <f>+M89*Silver!$D236/100</f>
        <v>3.2566772589844675</v>
      </c>
      <c r="X89" s="24">
        <f>+N89*Silver!$D236</f>
        <v>103.13967440544418</v>
      </c>
      <c r="Y89" s="24">
        <f>+O89*Silver!$D236</f>
        <v>48.44817635509969</v>
      </c>
      <c r="Z89" s="24">
        <f>+P89*Silver!$D236/100</f>
        <v>3.653691749204384</v>
      </c>
      <c r="AA89" s="24">
        <f>+Q89*Silver!$D236/100</f>
        <v>0.9989314712391689</v>
      </c>
      <c r="AB89" s="24">
        <f>+R89*Silver!$D236/100</f>
        <v>0</v>
      </c>
      <c r="AC89" s="24">
        <f>+S89*Silver!$D236/100</f>
        <v>0</v>
      </c>
      <c r="AD89" s="24">
        <f>+T89*Silver!$D236/100</f>
        <v>2.996794413717507</v>
      </c>
    </row>
    <row r="90" spans="1:30" ht="15">
      <c r="A90" s="12">
        <v>1871</v>
      </c>
      <c r="B90" s="24">
        <v>1.22</v>
      </c>
      <c r="C90" s="12">
        <v>6</v>
      </c>
      <c r="D90" s="24">
        <v>4.64</v>
      </c>
      <c r="E90" s="24">
        <v>2.08</v>
      </c>
      <c r="F90" s="12">
        <v>16</v>
      </c>
      <c r="G90" s="12">
        <v>5</v>
      </c>
      <c r="J90" s="12">
        <v>12</v>
      </c>
      <c r="L90" s="24">
        <f t="shared" si="6"/>
        <v>1.22</v>
      </c>
      <c r="M90" s="24">
        <f>+C90*Notes!$C$12</f>
        <v>13.040643338404696</v>
      </c>
      <c r="N90" s="24">
        <f t="shared" si="7"/>
        <v>4.64</v>
      </c>
      <c r="O90" s="24">
        <f t="shared" si="8"/>
        <v>2.08</v>
      </c>
      <c r="P90" s="24">
        <f>+F90*Notes!$C$15</f>
        <v>14.6304</v>
      </c>
      <c r="Q90" s="24">
        <f t="shared" si="9"/>
        <v>5</v>
      </c>
      <c r="R90" s="24">
        <f t="shared" si="10"/>
        <v>0</v>
      </c>
      <c r="S90" s="24">
        <f>+I90*Notes!$C$14</f>
        <v>0</v>
      </c>
      <c r="T90" s="24">
        <f t="shared" si="11"/>
        <v>12</v>
      </c>
      <c r="V90" s="24">
        <f>+L90*Silver!$D237</f>
        <v>30.528889223936066</v>
      </c>
      <c r="W90" s="24">
        <f>+M90*Silver!$D237/100</f>
        <v>3.2632488187460393</v>
      </c>
      <c r="X90" s="24">
        <f>+N90*Silver!$D237</f>
        <v>116.10987376972405</v>
      </c>
      <c r="Y90" s="24">
        <f>+O90*Silver!$D237</f>
        <v>52.04925375884182</v>
      </c>
      <c r="Z90" s="24">
        <f>+P90*Silver!$D237/100</f>
        <v>3.6610644336219202</v>
      </c>
      <c r="AA90" s="24">
        <f>+Q90*Silver!$D237/100</f>
        <v>1.2511839845875437</v>
      </c>
      <c r="AB90" s="24">
        <f>+R90*Silver!$D237/100</f>
        <v>0</v>
      </c>
      <c r="AC90" s="24">
        <f>+S90*Silver!$D237/100</f>
        <v>0</v>
      </c>
      <c r="AD90" s="24">
        <f>+T90*Silver!$D237/100</f>
        <v>3.0028415630101053</v>
      </c>
    </row>
    <row r="91" spans="1:30" ht="15">
      <c r="A91" s="12">
        <v>1872</v>
      </c>
      <c r="B91" s="24">
        <v>1.28</v>
      </c>
      <c r="C91" s="12">
        <v>7</v>
      </c>
      <c r="D91" s="24">
        <v>4.4</v>
      </c>
      <c r="E91" s="24">
        <v>1.97</v>
      </c>
      <c r="F91" s="12">
        <v>15</v>
      </c>
      <c r="G91" s="12">
        <v>6</v>
      </c>
      <c r="J91" s="12">
        <v>12</v>
      </c>
      <c r="L91" s="24">
        <f t="shared" si="6"/>
        <v>1.28</v>
      </c>
      <c r="M91" s="24">
        <f>+C91*Notes!$C$12</f>
        <v>15.214083894805478</v>
      </c>
      <c r="N91" s="24">
        <f t="shared" si="7"/>
        <v>4.4</v>
      </c>
      <c r="O91" s="24">
        <f t="shared" si="8"/>
        <v>1.97</v>
      </c>
      <c r="P91" s="24">
        <f>+F91*Notes!$C$15</f>
        <v>13.716</v>
      </c>
      <c r="Q91" s="24">
        <f t="shared" si="9"/>
        <v>6</v>
      </c>
      <c r="R91" s="24">
        <f t="shared" si="10"/>
        <v>0</v>
      </c>
      <c r="S91" s="24">
        <f>+I91*Notes!$C$14</f>
        <v>0</v>
      </c>
      <c r="T91" s="24">
        <f t="shared" si="11"/>
        <v>12</v>
      </c>
      <c r="V91" s="24">
        <f>+L91*Silver!$D238</f>
        <v>32.1043471276727</v>
      </c>
      <c r="W91" s="24">
        <f>+M91*Silver!$D238/100</f>
        <v>3.815923676471639</v>
      </c>
      <c r="X91" s="24">
        <f>+N91*Silver!$D238</f>
        <v>110.35869325137493</v>
      </c>
      <c r="Y91" s="24">
        <f>+O91*Silver!$D238</f>
        <v>49.41059675118377</v>
      </c>
      <c r="Z91" s="24">
        <f>+P91*Silver!$D238/100</f>
        <v>3.440181446899678</v>
      </c>
      <c r="AA91" s="24">
        <f>+Q91*Silver!$D238/100</f>
        <v>1.504891271609658</v>
      </c>
      <c r="AB91" s="24">
        <f>+R91*Silver!$D238/100</f>
        <v>0</v>
      </c>
      <c r="AC91" s="24">
        <f>+S91*Silver!$D238/100</f>
        <v>0</v>
      </c>
      <c r="AD91" s="24">
        <f>+T91*Silver!$D238/100</f>
        <v>3.009782543219316</v>
      </c>
    </row>
    <row r="92" spans="1:30" ht="15">
      <c r="A92" s="12">
        <v>1873</v>
      </c>
      <c r="B92" s="24">
        <v>1.23</v>
      </c>
      <c r="C92" s="12">
        <v>7</v>
      </c>
      <c r="D92" s="24">
        <v>4.13</v>
      </c>
      <c r="E92" s="24">
        <v>2.02</v>
      </c>
      <c r="F92" s="12">
        <v>15</v>
      </c>
      <c r="G92" s="12">
        <v>5</v>
      </c>
      <c r="J92" s="12">
        <v>12</v>
      </c>
      <c r="L92" s="24">
        <f t="shared" si="6"/>
        <v>1.23</v>
      </c>
      <c r="M92" s="24">
        <f>+C92*Notes!$C$12</f>
        <v>15.214083894805478</v>
      </c>
      <c r="N92" s="24">
        <f t="shared" si="7"/>
        <v>4.13</v>
      </c>
      <c r="O92" s="24">
        <f t="shared" si="8"/>
        <v>2.02</v>
      </c>
      <c r="P92" s="24">
        <f>+F92*Notes!$C$15</f>
        <v>13.716</v>
      </c>
      <c r="Q92" s="24">
        <f t="shared" si="9"/>
        <v>5</v>
      </c>
      <c r="R92" s="24">
        <f t="shared" si="10"/>
        <v>0</v>
      </c>
      <c r="S92" s="24">
        <f>+I92*Notes!$C$14</f>
        <v>0</v>
      </c>
      <c r="T92" s="24">
        <f t="shared" si="11"/>
        <v>12</v>
      </c>
      <c r="V92" s="24">
        <f>+L92*Silver!$D239</f>
        <v>31.45001124192667</v>
      </c>
      <c r="W92" s="24">
        <f>+M92*Silver!$D239/100</f>
        <v>3.89010658152234</v>
      </c>
      <c r="X92" s="24">
        <f>+N92*Silver!$D239</f>
        <v>105.60044425134728</v>
      </c>
      <c r="Y92" s="24">
        <f>+O92*Silver!$D239</f>
        <v>51.64961195828608</v>
      </c>
      <c r="Z92" s="24">
        <f>+P92*Silver!$D239/100</f>
        <v>3.507059790197286</v>
      </c>
      <c r="AA92" s="24">
        <f>+Q92*Silver!$D239/100</f>
        <v>1.2784557415417346</v>
      </c>
      <c r="AB92" s="24">
        <f>+R92*Silver!$D239/100</f>
        <v>0</v>
      </c>
      <c r="AC92" s="24">
        <f>+S92*Silver!$D239/100</f>
        <v>0</v>
      </c>
      <c r="AD92" s="24">
        <f>+T92*Silver!$D239/100</f>
        <v>3.0682937797001633</v>
      </c>
    </row>
    <row r="93" spans="1:30" ht="15">
      <c r="A93" s="12">
        <v>1874</v>
      </c>
      <c r="B93" s="24">
        <v>1.26</v>
      </c>
      <c r="C93" s="12">
        <v>6</v>
      </c>
      <c r="D93" s="24">
        <v>4.46</v>
      </c>
      <c r="E93" s="24">
        <v>2.03</v>
      </c>
      <c r="F93" s="12">
        <v>13</v>
      </c>
      <c r="G93" s="12">
        <v>5</v>
      </c>
      <c r="J93" s="12">
        <v>10</v>
      </c>
      <c r="L93" s="24">
        <f t="shared" si="6"/>
        <v>1.26</v>
      </c>
      <c r="M93" s="24">
        <f>+C93*Notes!$C$12</f>
        <v>13.040643338404696</v>
      </c>
      <c r="N93" s="24">
        <f t="shared" si="7"/>
        <v>4.46</v>
      </c>
      <c r="O93" s="24">
        <f t="shared" si="8"/>
        <v>2.03</v>
      </c>
      <c r="P93" s="24">
        <f>+F93*Notes!$C$15</f>
        <v>11.8872</v>
      </c>
      <c r="Q93" s="24">
        <f t="shared" si="9"/>
        <v>5</v>
      </c>
      <c r="R93" s="24">
        <f t="shared" si="10"/>
        <v>0</v>
      </c>
      <c r="S93" s="24">
        <f>+I93*Notes!$C$14</f>
        <v>0</v>
      </c>
      <c r="T93" s="24">
        <f t="shared" si="11"/>
        <v>10</v>
      </c>
      <c r="V93" s="24">
        <f>+L93*Silver!$D240</f>
        <v>32.68888299816544</v>
      </c>
      <c r="W93" s="24">
        <f>+M93*Silver!$D240/100</f>
        <v>3.3832068596025135</v>
      </c>
      <c r="X93" s="24">
        <f>+N93*Silver!$D240</f>
        <v>115.70826839033164</v>
      </c>
      <c r="Y93" s="24">
        <f>+O93*Silver!$D240</f>
        <v>52.66542260815543</v>
      </c>
      <c r="Z93" s="24">
        <f>+P93*Silver!$D240/100</f>
        <v>3.083962618855494</v>
      </c>
      <c r="AA93" s="24">
        <f>+Q93*Silver!$D240/100</f>
        <v>1.2971778967525969</v>
      </c>
      <c r="AB93" s="24">
        <f>+R93*Silver!$D240/100</f>
        <v>0</v>
      </c>
      <c r="AC93" s="24">
        <f>+S93*Silver!$D240/100</f>
        <v>0</v>
      </c>
      <c r="AD93" s="24">
        <f>+T93*Silver!$D240/100</f>
        <v>2.5943557935051937</v>
      </c>
    </row>
    <row r="94" spans="1:30" ht="15">
      <c r="A94" s="12">
        <v>1875</v>
      </c>
      <c r="B94" s="24">
        <v>1.23</v>
      </c>
      <c r="C94" s="12">
        <v>5</v>
      </c>
      <c r="D94" s="24">
        <v>4.14</v>
      </c>
      <c r="E94" s="24">
        <v>1.96</v>
      </c>
      <c r="F94" s="12">
        <v>12</v>
      </c>
      <c r="G94" s="12">
        <v>5</v>
      </c>
      <c r="J94" s="12">
        <v>10</v>
      </c>
      <c r="L94" s="24">
        <f t="shared" si="6"/>
        <v>1.23</v>
      </c>
      <c r="M94" s="24">
        <f>+C94*Notes!$C$12</f>
        <v>10.867202782003913</v>
      </c>
      <c r="N94" s="24">
        <f t="shared" si="7"/>
        <v>4.14</v>
      </c>
      <c r="O94" s="24">
        <f t="shared" si="8"/>
        <v>1.96</v>
      </c>
      <c r="P94" s="24">
        <f>+F94*Notes!$C$15</f>
        <v>10.9728</v>
      </c>
      <c r="Q94" s="24">
        <f t="shared" si="9"/>
        <v>5</v>
      </c>
      <c r="R94" s="24">
        <f t="shared" si="10"/>
        <v>0</v>
      </c>
      <c r="S94" s="24">
        <f>+I94*Notes!$C$14</f>
        <v>0</v>
      </c>
      <c r="T94" s="24">
        <f t="shared" si="11"/>
        <v>10</v>
      </c>
      <c r="V94" s="24">
        <f>+L94*Silver!$D241</f>
        <v>32.893650082052076</v>
      </c>
      <c r="W94" s="24">
        <f>+M94*Silver!$D241/100</f>
        <v>2.906194842942598</v>
      </c>
      <c r="X94" s="24">
        <f>+N94*Silver!$D241</f>
        <v>110.71521247129722</v>
      </c>
      <c r="Y94" s="24">
        <f>+O94*Silver!$D241</f>
        <v>52.41589769172526</v>
      </c>
      <c r="Z94" s="24">
        <f>+P94*Silver!$D241/100</f>
        <v>2.934434500978382</v>
      </c>
      <c r="AA94" s="24">
        <f>+Q94*Silver!$D241/100</f>
        <v>1.3371402472378893</v>
      </c>
      <c r="AB94" s="24">
        <f>+R94*Silver!$D241/100</f>
        <v>0</v>
      </c>
      <c r="AC94" s="24">
        <f>+S94*Silver!$D241/100</f>
        <v>0</v>
      </c>
      <c r="AD94" s="24">
        <f>+T94*Silver!$D241/100</f>
        <v>2.6742804944757785</v>
      </c>
    </row>
    <row r="95" spans="1:30" ht="15">
      <c r="A95" s="12">
        <v>1876</v>
      </c>
      <c r="B95" s="24">
        <v>1.11</v>
      </c>
      <c r="C95" s="12">
        <v>5</v>
      </c>
      <c r="D95" s="24">
        <v>3.77</v>
      </c>
      <c r="E95" s="24">
        <v>1.84</v>
      </c>
      <c r="F95" s="12">
        <v>11</v>
      </c>
      <c r="G95" s="12">
        <v>5</v>
      </c>
      <c r="J95" s="12">
        <v>9</v>
      </c>
      <c r="L95" s="24">
        <f t="shared" si="6"/>
        <v>1.11</v>
      </c>
      <c r="M95" s="24">
        <f>+C95*Notes!$C$12</f>
        <v>10.867202782003913</v>
      </c>
      <c r="N95" s="24">
        <f t="shared" si="7"/>
        <v>3.77</v>
      </c>
      <c r="O95" s="24">
        <f t="shared" si="8"/>
        <v>1.84</v>
      </c>
      <c r="P95" s="24">
        <f>+F95*Notes!$C$15</f>
        <v>10.0584</v>
      </c>
      <c r="Q95" s="24">
        <f t="shared" si="9"/>
        <v>5</v>
      </c>
      <c r="R95" s="24">
        <f t="shared" si="10"/>
        <v>0</v>
      </c>
      <c r="S95" s="24">
        <f>+I95*Notes!$C$14</f>
        <v>0</v>
      </c>
      <c r="T95" s="24">
        <f t="shared" si="11"/>
        <v>9</v>
      </c>
      <c r="V95" s="24">
        <f>+L95*Silver!$D242</f>
        <v>31.727339737984526</v>
      </c>
      <c r="W95" s="24">
        <f>+M95*Silver!$D242/100</f>
        <v>3.1061931051009792</v>
      </c>
      <c r="X95" s="24">
        <f>+N95*Silver!$D242</f>
        <v>107.75862235333483</v>
      </c>
      <c r="Y95" s="24">
        <f>+O95*Silver!$D242</f>
        <v>52.59306767377615</v>
      </c>
      <c r="Z95" s="24">
        <f>+P95*Silver!$D242/100</f>
        <v>2.875011477662554</v>
      </c>
      <c r="AA95" s="24">
        <f>+Q95*Silver!$D242/100</f>
        <v>1.4291594476569605</v>
      </c>
      <c r="AB95" s="24">
        <f>+R95*Silver!$D242/100</f>
        <v>0</v>
      </c>
      <c r="AC95" s="24">
        <f>+S95*Silver!$D242/100</f>
        <v>0</v>
      </c>
      <c r="AD95" s="24">
        <f>+T95*Silver!$D242/100</f>
        <v>2.572487005782529</v>
      </c>
    </row>
    <row r="96" spans="1:30" ht="15">
      <c r="A96" s="12">
        <v>1877</v>
      </c>
      <c r="B96" s="24">
        <v>1</v>
      </c>
      <c r="C96" s="12">
        <v>4</v>
      </c>
      <c r="D96" s="24">
        <v>3.58</v>
      </c>
      <c r="E96" s="24">
        <v>1.66</v>
      </c>
      <c r="F96" s="12">
        <v>10</v>
      </c>
      <c r="G96" s="12">
        <v>4</v>
      </c>
      <c r="J96" s="12">
        <v>8</v>
      </c>
      <c r="L96" s="24">
        <f t="shared" si="6"/>
        <v>1</v>
      </c>
      <c r="M96" s="24">
        <f>+C96*Notes!$C$12</f>
        <v>8.69376222560313</v>
      </c>
      <c r="N96" s="24">
        <f t="shared" si="7"/>
        <v>3.58</v>
      </c>
      <c r="O96" s="24">
        <f t="shared" si="8"/>
        <v>1.66</v>
      </c>
      <c r="P96" s="24">
        <f>+F96*Notes!$C$15</f>
        <v>9.144</v>
      </c>
      <c r="Q96" s="24">
        <f t="shared" si="9"/>
        <v>4</v>
      </c>
      <c r="R96" s="24">
        <f t="shared" si="10"/>
        <v>0</v>
      </c>
      <c r="S96" s="24">
        <f>+I96*Notes!$C$14</f>
        <v>0</v>
      </c>
      <c r="T96" s="24">
        <f t="shared" si="11"/>
        <v>8</v>
      </c>
      <c r="V96" s="24">
        <f>+L96*Silver!$D243</f>
        <v>27.636786007858575</v>
      </c>
      <c r="W96" s="24">
        <f>+M96*Silver!$D243/100</f>
        <v>2.4026764623219803</v>
      </c>
      <c r="X96" s="24">
        <f>+N96*Silver!$D243</f>
        <v>98.9396939081337</v>
      </c>
      <c r="Y96" s="24">
        <f>+O96*Silver!$D243</f>
        <v>45.877064773045234</v>
      </c>
      <c r="Z96" s="24">
        <f>+P96*Silver!$D243/100</f>
        <v>2.527107712558588</v>
      </c>
      <c r="AA96" s="24">
        <f>+Q96*Silver!$D243/100</f>
        <v>1.105471440314343</v>
      </c>
      <c r="AB96" s="24">
        <f>+R96*Silver!$D243/100</f>
        <v>0</v>
      </c>
      <c r="AC96" s="24">
        <f>+S96*Silver!$D243/100</f>
        <v>0</v>
      </c>
      <c r="AD96" s="24">
        <f>+T96*Silver!$D243/100</f>
        <v>2.210942880628686</v>
      </c>
    </row>
    <row r="97" spans="1:30" ht="15">
      <c r="A97" s="12">
        <v>1878</v>
      </c>
      <c r="B97" s="24">
        <v>0.98</v>
      </c>
      <c r="C97" s="12">
        <v>4</v>
      </c>
      <c r="D97" s="24">
        <v>3.2</v>
      </c>
      <c r="E97" s="24">
        <v>1.69</v>
      </c>
      <c r="F97" s="12">
        <v>9</v>
      </c>
      <c r="G97" s="12">
        <v>4</v>
      </c>
      <c r="J97" s="12">
        <v>7</v>
      </c>
      <c r="L97" s="24">
        <f t="shared" si="6"/>
        <v>0.98</v>
      </c>
      <c r="M97" s="24">
        <f>+C97*Notes!$C$12</f>
        <v>8.69376222560313</v>
      </c>
      <c r="N97" s="24">
        <f t="shared" si="7"/>
        <v>3.2</v>
      </c>
      <c r="O97" s="24">
        <f t="shared" si="8"/>
        <v>1.69</v>
      </c>
      <c r="P97" s="24">
        <f>+F97*Notes!$C$15</f>
        <v>8.2296</v>
      </c>
      <c r="Q97" s="24">
        <f t="shared" si="9"/>
        <v>4</v>
      </c>
      <c r="R97" s="24">
        <f t="shared" si="10"/>
        <v>0</v>
      </c>
      <c r="S97" s="24">
        <f>+I97*Notes!$C$14</f>
        <v>0</v>
      </c>
      <c r="T97" s="24">
        <f t="shared" si="11"/>
        <v>7</v>
      </c>
      <c r="V97" s="24">
        <f>+L97*Silver!$D244</f>
        <v>28.26279134673426</v>
      </c>
      <c r="W97" s="24">
        <f>+M97*Silver!$D244/100</f>
        <v>2.507244773472871</v>
      </c>
      <c r="X97" s="24">
        <f>+N97*Silver!$D244</f>
        <v>92.28666562198943</v>
      </c>
      <c r="Y97" s="24">
        <f>+O97*Silver!$D244</f>
        <v>48.73889528161316</v>
      </c>
      <c r="Z97" s="24">
        <f>+P97*Silver!$D244/100</f>
        <v>2.3733823231335127</v>
      </c>
      <c r="AA97" s="24">
        <f>+Q97*Silver!$D244/100</f>
        <v>1.1535833202748678</v>
      </c>
      <c r="AB97" s="24">
        <f>+R97*Silver!$D244/100</f>
        <v>0</v>
      </c>
      <c r="AC97" s="24">
        <f>+S97*Silver!$D244/100</f>
        <v>0</v>
      </c>
      <c r="AD97" s="24">
        <f>+T97*Silver!$D244/100</f>
        <v>2.0187708104810187</v>
      </c>
    </row>
    <row r="98" spans="1:30" ht="15">
      <c r="A98" s="12">
        <v>1879</v>
      </c>
      <c r="B98" s="24">
        <v>0.91</v>
      </c>
      <c r="C98" s="12">
        <v>4</v>
      </c>
      <c r="D98" s="24">
        <v>2.84</v>
      </c>
      <c r="E98" s="24">
        <v>1.46</v>
      </c>
      <c r="F98" s="12">
        <v>9</v>
      </c>
      <c r="G98" s="12">
        <v>4</v>
      </c>
      <c r="J98" s="12">
        <v>7</v>
      </c>
      <c r="L98" s="24">
        <f t="shared" si="6"/>
        <v>0.91</v>
      </c>
      <c r="M98" s="24">
        <f>+C98*Notes!$C$12</f>
        <v>8.69376222560313</v>
      </c>
      <c r="N98" s="24">
        <f t="shared" si="7"/>
        <v>2.84</v>
      </c>
      <c r="O98" s="24">
        <f t="shared" si="8"/>
        <v>1.46</v>
      </c>
      <c r="P98" s="24">
        <f>+F98*Notes!$C$15</f>
        <v>8.2296</v>
      </c>
      <c r="Q98" s="24">
        <f t="shared" si="9"/>
        <v>4</v>
      </c>
      <c r="R98" s="24">
        <f t="shared" si="10"/>
        <v>0</v>
      </c>
      <c r="S98" s="24">
        <f>+I98*Notes!$C$14</f>
        <v>0</v>
      </c>
      <c r="T98" s="24">
        <f t="shared" si="11"/>
        <v>7</v>
      </c>
      <c r="V98" s="24">
        <f>+L98*Silver!$D245</f>
        <v>26.942190250382758</v>
      </c>
      <c r="W98" s="24">
        <f>+M98*Silver!$D245/100</f>
        <v>2.5739450096020944</v>
      </c>
      <c r="X98" s="24">
        <f>+N98*Silver!$D245</f>
        <v>84.08331902317256</v>
      </c>
      <c r="Y98" s="24">
        <f>+O98*Silver!$D245</f>
        <v>43.225931610504205</v>
      </c>
      <c r="Z98" s="24">
        <f>+P98*Silver!$D245/100</f>
        <v>2.4365214163137354</v>
      </c>
      <c r="AA98" s="24">
        <f>+Q98*Silver!$D245/100</f>
        <v>1.1842720989179234</v>
      </c>
      <c r="AB98" s="24">
        <f>+R98*Silver!$D245/100</f>
        <v>0</v>
      </c>
      <c r="AC98" s="24">
        <f>+S98*Silver!$D245/100</f>
        <v>0</v>
      </c>
      <c r="AD98" s="24">
        <f>+T98*Silver!$D245/100</f>
        <v>2.072476173106366</v>
      </c>
    </row>
    <row r="99" spans="1:30" ht="15">
      <c r="A99" s="12">
        <v>1880</v>
      </c>
      <c r="B99" s="24">
        <v>0.97</v>
      </c>
      <c r="C99" s="12">
        <v>5</v>
      </c>
      <c r="D99" s="24">
        <v>2.87</v>
      </c>
      <c r="E99" s="24">
        <v>1.59</v>
      </c>
      <c r="F99" s="12">
        <v>10</v>
      </c>
      <c r="G99" s="12">
        <v>4</v>
      </c>
      <c r="J99" s="12">
        <v>8</v>
      </c>
      <c r="L99" s="24">
        <f t="shared" si="6"/>
        <v>0.97</v>
      </c>
      <c r="M99" s="24">
        <f>+C99*Notes!$C$12</f>
        <v>10.867202782003913</v>
      </c>
      <c r="N99" s="24">
        <f t="shared" si="7"/>
        <v>2.87</v>
      </c>
      <c r="O99" s="24">
        <f t="shared" si="8"/>
        <v>1.59</v>
      </c>
      <c r="P99" s="24">
        <f>+F99*Notes!$C$15</f>
        <v>9.144</v>
      </c>
      <c r="Q99" s="24">
        <f t="shared" si="9"/>
        <v>4</v>
      </c>
      <c r="R99" s="24">
        <f t="shared" si="10"/>
        <v>0</v>
      </c>
      <c r="S99" s="24">
        <f>+I99*Notes!$C$14</f>
        <v>0</v>
      </c>
      <c r="T99" s="24">
        <f t="shared" si="11"/>
        <v>8</v>
      </c>
      <c r="V99" s="24">
        <f>+L99*Silver!$D246</f>
        <v>27.974395516665545</v>
      </c>
      <c r="W99" s="24">
        <f>+M99*Silver!$D246/100</f>
        <v>3.1340559668410886</v>
      </c>
      <c r="X99" s="24">
        <f>+N99*Silver!$D246</f>
        <v>82.76960322972177</v>
      </c>
      <c r="Y99" s="24">
        <f>+O99*Silver!$D246</f>
        <v>45.854936980926</v>
      </c>
      <c r="Z99" s="24">
        <f>+P99*Silver!$D246/100</f>
        <v>2.637091470148348</v>
      </c>
      <c r="AA99" s="24">
        <f>+Q99*Silver!$D246/100</f>
        <v>1.1535833202748678</v>
      </c>
      <c r="AB99" s="24">
        <f>+R99*Silver!$D246/100</f>
        <v>0</v>
      </c>
      <c r="AC99" s="24">
        <f>+S99*Silver!$D246/100</f>
        <v>0</v>
      </c>
      <c r="AD99" s="24">
        <f>+T99*Silver!$D246/100</f>
        <v>2.3071666405497355</v>
      </c>
    </row>
    <row r="100" spans="1:30" ht="15">
      <c r="A100" s="12">
        <v>1881</v>
      </c>
      <c r="B100" s="24">
        <v>0.96</v>
      </c>
      <c r="C100" s="12">
        <v>5</v>
      </c>
      <c r="D100" s="24">
        <v>2.88</v>
      </c>
      <c r="E100" s="24">
        <v>1.61</v>
      </c>
      <c r="F100" s="12">
        <v>9</v>
      </c>
      <c r="G100" s="12">
        <v>5</v>
      </c>
      <c r="J100" s="12">
        <v>7</v>
      </c>
      <c r="L100" s="24">
        <f t="shared" si="6"/>
        <v>0.96</v>
      </c>
      <c r="M100" s="24">
        <f>+C100*Notes!$C$12</f>
        <v>10.867202782003913</v>
      </c>
      <c r="N100" s="24">
        <f t="shared" si="7"/>
        <v>2.88</v>
      </c>
      <c r="O100" s="24">
        <f t="shared" si="8"/>
        <v>1.61</v>
      </c>
      <c r="P100" s="24">
        <f>+F100*Notes!$C$15</f>
        <v>8.2296</v>
      </c>
      <c r="Q100" s="24">
        <f t="shared" si="9"/>
        <v>5</v>
      </c>
      <c r="R100" s="24">
        <f t="shared" si="10"/>
        <v>0</v>
      </c>
      <c r="S100" s="24">
        <f>+I100*Notes!$C$14</f>
        <v>0</v>
      </c>
      <c r="T100" s="24">
        <f t="shared" si="11"/>
        <v>7</v>
      </c>
      <c r="V100" s="24">
        <f>+L100*Silver!$D247</f>
        <v>28.17270421117526</v>
      </c>
      <c r="W100" s="24">
        <f>+M100*Silver!$D247/100</f>
        <v>3.1891509331276793</v>
      </c>
      <c r="X100" s="24">
        <f>+N100*Silver!$D247</f>
        <v>84.51811263352579</v>
      </c>
      <c r="Y100" s="24">
        <f>+O100*Silver!$D247</f>
        <v>47.24797268749185</v>
      </c>
      <c r="Z100" s="24">
        <f>+P100*Silver!$D247/100</f>
        <v>2.4151050685029993</v>
      </c>
      <c r="AA100" s="24">
        <f>+Q100*Silver!$D247/100</f>
        <v>1.467328344332045</v>
      </c>
      <c r="AB100" s="24">
        <f>+R100*Silver!$D247/100</f>
        <v>0</v>
      </c>
      <c r="AC100" s="24">
        <f>+S100*Silver!$D247/100</f>
        <v>0</v>
      </c>
      <c r="AD100" s="24">
        <f>+T100*Silver!$D247/100</f>
        <v>2.054259682064863</v>
      </c>
    </row>
    <row r="101" spans="1:30" ht="15">
      <c r="A101" s="12">
        <v>1882</v>
      </c>
      <c r="B101" s="24">
        <v>1.01</v>
      </c>
      <c r="C101" s="12">
        <v>5</v>
      </c>
      <c r="D101" s="24">
        <v>2.91</v>
      </c>
      <c r="E101" s="24">
        <v>1.7</v>
      </c>
      <c r="F101" s="12">
        <v>10</v>
      </c>
      <c r="G101" s="12">
        <v>5</v>
      </c>
      <c r="J101" s="12">
        <v>7</v>
      </c>
      <c r="L101" s="24">
        <f t="shared" si="6"/>
        <v>1.01</v>
      </c>
      <c r="M101" s="24">
        <f>+C101*Notes!$C$12</f>
        <v>10.867202782003913</v>
      </c>
      <c r="N101" s="24">
        <f t="shared" si="7"/>
        <v>2.91</v>
      </c>
      <c r="O101" s="24">
        <f t="shared" si="8"/>
        <v>1.7</v>
      </c>
      <c r="P101" s="24">
        <f>+F101*Notes!$C$15</f>
        <v>9.144</v>
      </c>
      <c r="Q101" s="24">
        <f t="shared" si="9"/>
        <v>5</v>
      </c>
      <c r="R101" s="24">
        <f t="shared" si="10"/>
        <v>0</v>
      </c>
      <c r="S101" s="24">
        <f>+I101*Notes!$C$14</f>
        <v>0</v>
      </c>
      <c r="T101" s="24">
        <f t="shared" si="11"/>
        <v>7</v>
      </c>
      <c r="V101" s="24">
        <f>+L101*Silver!$D248</f>
        <v>29.381774899192564</v>
      </c>
      <c r="W101" s="24">
        <f>+M101*Silver!$D248/100</f>
        <v>3.1613634249972096</v>
      </c>
      <c r="X101" s="24">
        <f>+N101*Silver!$D248</f>
        <v>84.65442074915879</v>
      </c>
      <c r="Y101" s="24">
        <f>+O101*Silver!$D248</f>
        <v>49.45447260260135</v>
      </c>
      <c r="Z101" s="24">
        <f>+P101*Silver!$D248/100</f>
        <v>2.660068808695216</v>
      </c>
      <c r="AA101" s="24">
        <f>+Q101*Silver!$D248/100</f>
        <v>1.454543311841216</v>
      </c>
      <c r="AB101" s="24">
        <f>+R101*Silver!$D248/100</f>
        <v>0</v>
      </c>
      <c r="AC101" s="24">
        <f>+S101*Silver!$D248/100</f>
        <v>0</v>
      </c>
      <c r="AD101" s="24">
        <f>+T101*Silver!$D248/100</f>
        <v>2.0363606365777027</v>
      </c>
    </row>
    <row r="102" spans="1:30" ht="15">
      <c r="A102" s="12">
        <v>1883</v>
      </c>
      <c r="B102" s="24">
        <v>1.05</v>
      </c>
      <c r="C102" s="12">
        <v>4</v>
      </c>
      <c r="D102" s="24">
        <v>2.81</v>
      </c>
      <c r="E102" s="24">
        <v>1.71</v>
      </c>
      <c r="F102" s="12">
        <v>9</v>
      </c>
      <c r="G102" s="12">
        <v>4</v>
      </c>
      <c r="J102" s="12">
        <v>7</v>
      </c>
      <c r="L102" s="24">
        <f t="shared" si="6"/>
        <v>1.05</v>
      </c>
      <c r="M102" s="24">
        <f>+C102*Notes!$C$12</f>
        <v>8.69376222560313</v>
      </c>
      <c r="N102" s="24">
        <f t="shared" si="7"/>
        <v>2.81</v>
      </c>
      <c r="O102" s="24">
        <f t="shared" si="8"/>
        <v>1.71</v>
      </c>
      <c r="P102" s="24">
        <f>+F102*Notes!$C$15</f>
        <v>8.2296</v>
      </c>
      <c r="Q102" s="24">
        <f t="shared" si="9"/>
        <v>4</v>
      </c>
      <c r="R102" s="24">
        <f t="shared" si="10"/>
        <v>0</v>
      </c>
      <c r="S102" s="24">
        <f>+I102*Notes!$C$14</f>
        <v>0</v>
      </c>
      <c r="T102" s="24">
        <f t="shared" si="11"/>
        <v>7</v>
      </c>
      <c r="V102" s="24">
        <f>+L102*Silver!$D249</f>
        <v>31.365279453963513</v>
      </c>
      <c r="W102" s="24">
        <f>+M102*Silver!$D249/100</f>
        <v>2.5969741115462286</v>
      </c>
      <c r="X102" s="24">
        <f>+N102*Silver!$D249</f>
        <v>83.93946215774997</v>
      </c>
      <c r="Y102" s="24">
        <f>+O102*Silver!$D249</f>
        <v>51.080597967883435</v>
      </c>
      <c r="Z102" s="24">
        <f>+P102*Silver!$D249/100</f>
        <v>2.458320988517506</v>
      </c>
      <c r="AA102" s="24">
        <f>+Q102*Silver!$D249/100</f>
        <v>1.1948677887224195</v>
      </c>
      <c r="AB102" s="24">
        <f>+R102*Silver!$D249/100</f>
        <v>0</v>
      </c>
      <c r="AC102" s="24">
        <f>+S102*Silver!$D249/100</f>
        <v>0</v>
      </c>
      <c r="AD102" s="24">
        <f>+T102*Silver!$D249/100</f>
        <v>2.091018630264234</v>
      </c>
    </row>
    <row r="103" spans="1:30" ht="15">
      <c r="A103" s="12">
        <v>1884</v>
      </c>
      <c r="B103" s="24">
        <v>1</v>
      </c>
      <c r="C103" s="12">
        <v>4</v>
      </c>
      <c r="D103" s="24">
        <v>2.76</v>
      </c>
      <c r="E103" s="24">
        <v>1.73</v>
      </c>
      <c r="F103" s="12">
        <v>8</v>
      </c>
      <c r="G103" s="12">
        <v>3</v>
      </c>
      <c r="J103" s="12">
        <v>7</v>
      </c>
      <c r="L103" s="24">
        <f t="shared" si="6"/>
        <v>1</v>
      </c>
      <c r="M103" s="24">
        <f>+C103*Notes!$C$12</f>
        <v>8.69376222560313</v>
      </c>
      <c r="N103" s="24">
        <f t="shared" si="7"/>
        <v>2.76</v>
      </c>
      <c r="O103" s="24">
        <f t="shared" si="8"/>
        <v>1.73</v>
      </c>
      <c r="P103" s="24">
        <f>+F103*Notes!$C$15</f>
        <v>7.3152</v>
      </c>
      <c r="Q103" s="24">
        <f t="shared" si="9"/>
        <v>3</v>
      </c>
      <c r="R103" s="24">
        <f t="shared" si="10"/>
        <v>0</v>
      </c>
      <c r="S103" s="24">
        <f>+I103*Notes!$C$14</f>
        <v>0</v>
      </c>
      <c r="T103" s="24">
        <f t="shared" si="11"/>
        <v>7</v>
      </c>
      <c r="V103" s="24">
        <f>+L103*Silver!$D250</f>
        <v>0</v>
      </c>
      <c r="W103" s="24">
        <f>+M103*Silver!$D250/100</f>
        <v>0</v>
      </c>
      <c r="X103" s="24">
        <f>+N103*Silver!$D250</f>
        <v>0</v>
      </c>
      <c r="Y103" s="24">
        <f>+O103*Silver!$D250</f>
        <v>0</v>
      </c>
      <c r="Z103" s="24">
        <f>+P103*Silver!$D250/100</f>
        <v>0</v>
      </c>
      <c r="AA103" s="24">
        <f>+Q103*Silver!$D250/100</f>
        <v>0</v>
      </c>
      <c r="AB103" s="24">
        <f>+R103*Silver!$D250/100</f>
        <v>0</v>
      </c>
      <c r="AC103" s="24">
        <f>+S103*Silver!$D250/100</f>
        <v>0</v>
      </c>
      <c r="AD103" s="24">
        <f>+T103*Silver!$D250/100</f>
        <v>0</v>
      </c>
    </row>
    <row r="104" spans="1:30" ht="15">
      <c r="A104" s="12">
        <v>1885</v>
      </c>
      <c r="B104" s="24">
        <v>0.92</v>
      </c>
      <c r="C104" s="12">
        <v>4</v>
      </c>
      <c r="D104" s="24">
        <v>2.64</v>
      </c>
      <c r="E104" s="24">
        <v>1.7</v>
      </c>
      <c r="F104" s="12">
        <v>8</v>
      </c>
      <c r="G104" s="12">
        <v>4</v>
      </c>
      <c r="J104" s="12">
        <v>7</v>
      </c>
      <c r="L104" s="24">
        <f t="shared" si="6"/>
        <v>0.92</v>
      </c>
      <c r="M104" s="24">
        <f>+C104*Notes!$C$12</f>
        <v>8.69376222560313</v>
      </c>
      <c r="N104" s="24">
        <f t="shared" si="7"/>
        <v>2.64</v>
      </c>
      <c r="O104" s="24">
        <f t="shared" si="8"/>
        <v>1.7</v>
      </c>
      <c r="P104" s="24">
        <f>+F104*Notes!$C$15</f>
        <v>7.3152</v>
      </c>
      <c r="Q104" s="24">
        <f t="shared" si="9"/>
        <v>4</v>
      </c>
      <c r="R104" s="24">
        <f t="shared" si="10"/>
        <v>0</v>
      </c>
      <c r="S104" s="24">
        <f>+I104*Notes!$C$14</f>
        <v>0</v>
      </c>
      <c r="T104" s="24">
        <f t="shared" si="11"/>
        <v>7</v>
      </c>
      <c r="V104" s="24">
        <f>+L104*Silver!$D251</f>
        <v>0</v>
      </c>
      <c r="W104" s="24">
        <f>+M104*Silver!$D251/100</f>
        <v>0</v>
      </c>
      <c r="X104" s="24">
        <f>+N104*Silver!$D251</f>
        <v>0</v>
      </c>
      <c r="Y104" s="24">
        <f>+O104*Silver!$D251</f>
        <v>0</v>
      </c>
      <c r="Z104" s="24">
        <f>+P104*Silver!$D251/100</f>
        <v>0</v>
      </c>
      <c r="AA104" s="24">
        <f>+Q104*Silver!$D251/100</f>
        <v>0</v>
      </c>
      <c r="AB104" s="24">
        <f>+R104*Silver!$D251/100</f>
        <v>0</v>
      </c>
      <c r="AC104" s="24">
        <f>+S104*Silver!$D251/100</f>
        <v>0</v>
      </c>
      <c r="AD104" s="24">
        <f>+T104*Silver!$D251/100</f>
        <v>0</v>
      </c>
    </row>
    <row r="105" spans="1:30" ht="15">
      <c r="A105" s="12">
        <v>1886</v>
      </c>
      <c r="B105" s="24">
        <v>0.86</v>
      </c>
      <c r="C105" s="12">
        <v>4</v>
      </c>
      <c r="D105" s="24">
        <v>2.71</v>
      </c>
      <c r="E105" s="24">
        <v>1.65</v>
      </c>
      <c r="F105" s="12">
        <v>8</v>
      </c>
      <c r="G105" s="12">
        <v>4</v>
      </c>
      <c r="J105" s="12">
        <v>7</v>
      </c>
      <c r="L105" s="24">
        <f t="shared" si="6"/>
        <v>0.86</v>
      </c>
      <c r="M105" s="24">
        <f>+C105*Notes!$C$12</f>
        <v>8.69376222560313</v>
      </c>
      <c r="N105" s="24">
        <f t="shared" si="7"/>
        <v>2.71</v>
      </c>
      <c r="O105" s="24">
        <f t="shared" si="8"/>
        <v>1.65</v>
      </c>
      <c r="P105" s="24">
        <f>+F105*Notes!$C$15</f>
        <v>7.3152</v>
      </c>
      <c r="Q105" s="24">
        <f t="shared" si="9"/>
        <v>4</v>
      </c>
      <c r="R105" s="24">
        <f t="shared" si="10"/>
        <v>0</v>
      </c>
      <c r="S105" s="24">
        <f>+I105*Notes!$C$14</f>
        <v>0</v>
      </c>
      <c r="T105" s="24">
        <f t="shared" si="11"/>
        <v>7</v>
      </c>
      <c r="V105" s="24">
        <f>+L105*Silver!$D252</f>
        <v>0</v>
      </c>
      <c r="W105" s="24">
        <f>+M105*Silver!$D252/100</f>
        <v>0</v>
      </c>
      <c r="X105" s="24">
        <f>+N105*Silver!$D252</f>
        <v>0</v>
      </c>
      <c r="Y105" s="24">
        <f>+O105*Silver!$D252</f>
        <v>0</v>
      </c>
      <c r="Z105" s="24">
        <f>+P105*Silver!$D252/100</f>
        <v>0</v>
      </c>
      <c r="AA105" s="24">
        <f>+Q105*Silver!$D252/100</f>
        <v>0</v>
      </c>
      <c r="AB105" s="24">
        <f>+R105*Silver!$D252/100</f>
        <v>0</v>
      </c>
      <c r="AC105" s="24">
        <f>+S105*Silver!$D252/100</f>
        <v>0</v>
      </c>
      <c r="AD105" s="24">
        <f>+T105*Silver!$D252/100</f>
        <v>0</v>
      </c>
    </row>
    <row r="106" spans="1:30" ht="15">
      <c r="A106" s="12">
        <v>1887</v>
      </c>
      <c r="B106" s="24">
        <v>1.04</v>
      </c>
      <c r="C106" s="12">
        <v>4</v>
      </c>
      <c r="D106" s="24">
        <v>2.74</v>
      </c>
      <c r="E106" s="24">
        <v>1.72</v>
      </c>
      <c r="F106" s="12">
        <v>8</v>
      </c>
      <c r="G106" s="12">
        <v>4</v>
      </c>
      <c r="J106" s="12">
        <v>7</v>
      </c>
      <c r="L106" s="24">
        <f t="shared" si="6"/>
        <v>1.04</v>
      </c>
      <c r="M106" s="24">
        <f>+C106*Notes!$C$12</f>
        <v>8.69376222560313</v>
      </c>
      <c r="N106" s="24">
        <f t="shared" si="7"/>
        <v>2.74</v>
      </c>
      <c r="O106" s="24">
        <f t="shared" si="8"/>
        <v>1.72</v>
      </c>
      <c r="P106" s="24">
        <f>+F106*Notes!$C$15</f>
        <v>7.3152</v>
      </c>
      <c r="Q106" s="24">
        <f t="shared" si="9"/>
        <v>4</v>
      </c>
      <c r="R106" s="24">
        <f t="shared" si="10"/>
        <v>0</v>
      </c>
      <c r="S106" s="24">
        <f>+I106*Notes!$C$14</f>
        <v>0</v>
      </c>
      <c r="T106" s="24">
        <f t="shared" si="11"/>
        <v>7</v>
      </c>
      <c r="V106" s="24">
        <f>+L106*Silver!$D253</f>
        <v>0</v>
      </c>
      <c r="W106" s="24">
        <f>+M106*Silver!$D253/100</f>
        <v>0</v>
      </c>
      <c r="X106" s="24">
        <f>+N106*Silver!$D253</f>
        <v>0</v>
      </c>
      <c r="Y106" s="24">
        <f>+O106*Silver!$D253</f>
        <v>0</v>
      </c>
      <c r="Z106" s="24">
        <f>+P106*Silver!$D253/100</f>
        <v>0</v>
      </c>
      <c r="AA106" s="24">
        <f>+Q106*Silver!$D253/100</f>
        <v>0</v>
      </c>
      <c r="AB106" s="24">
        <f>+R106*Silver!$D253/100</f>
        <v>0</v>
      </c>
      <c r="AC106" s="24">
        <f>+S106*Silver!$D253/100</f>
        <v>0</v>
      </c>
      <c r="AD106" s="24">
        <f>+T106*Silver!$D253/100</f>
        <v>0</v>
      </c>
    </row>
    <row r="107" spans="1:30" ht="15">
      <c r="A107" s="12">
        <v>1888</v>
      </c>
      <c r="B107" s="24">
        <v>0.92</v>
      </c>
      <c r="C107" s="12">
        <v>4</v>
      </c>
      <c r="D107" s="24">
        <v>2.62</v>
      </c>
      <c r="E107" s="24">
        <v>1.74</v>
      </c>
      <c r="F107" s="12">
        <v>9</v>
      </c>
      <c r="G107" s="12">
        <v>4</v>
      </c>
      <c r="J107" s="12">
        <v>7</v>
      </c>
      <c r="L107" s="24">
        <f t="shared" si="6"/>
        <v>0.92</v>
      </c>
      <c r="M107" s="24">
        <f>+C107*Notes!$C$12</f>
        <v>8.69376222560313</v>
      </c>
      <c r="N107" s="24">
        <f t="shared" si="7"/>
        <v>2.62</v>
      </c>
      <c r="O107" s="24">
        <f t="shared" si="8"/>
        <v>1.74</v>
      </c>
      <c r="P107" s="24">
        <f>+F107*Notes!$C$15</f>
        <v>8.2296</v>
      </c>
      <c r="Q107" s="24">
        <f t="shared" si="9"/>
        <v>4</v>
      </c>
      <c r="R107" s="24">
        <f t="shared" si="10"/>
        <v>0</v>
      </c>
      <c r="S107" s="24">
        <f>+I107*Notes!$C$14</f>
        <v>0</v>
      </c>
      <c r="T107" s="24">
        <f t="shared" si="11"/>
        <v>7</v>
      </c>
      <c r="V107" s="24">
        <f>+L107*Silver!$D254</f>
        <v>0</v>
      </c>
      <c r="W107" s="24">
        <f>+M107*Silver!$D254/100</f>
        <v>0</v>
      </c>
      <c r="X107" s="24">
        <f>+N107*Silver!$D254</f>
        <v>0</v>
      </c>
      <c r="Y107" s="24">
        <f>+O107*Silver!$D254</f>
        <v>0</v>
      </c>
      <c r="Z107" s="24">
        <f>+P107*Silver!$D254/100</f>
        <v>0</v>
      </c>
      <c r="AA107" s="24">
        <f>+Q107*Silver!$D254/100</f>
        <v>0</v>
      </c>
      <c r="AB107" s="24">
        <f>+R107*Silver!$D254/100</f>
        <v>0</v>
      </c>
      <c r="AC107" s="24">
        <f>+S107*Silver!$D254/100</f>
        <v>0</v>
      </c>
      <c r="AD107" s="24">
        <f>+T107*Silver!$D254/100</f>
        <v>0</v>
      </c>
    </row>
    <row r="108" spans="1:30" ht="15">
      <c r="A108" s="12">
        <v>1889</v>
      </c>
      <c r="B108" s="24">
        <v>0.99</v>
      </c>
      <c r="C108" s="12">
        <v>4</v>
      </c>
      <c r="D108" s="24">
        <v>2.68</v>
      </c>
      <c r="E108" s="24">
        <v>1.69</v>
      </c>
      <c r="F108" s="12">
        <v>9</v>
      </c>
      <c r="G108" s="12">
        <v>3</v>
      </c>
      <c r="J108" s="12">
        <v>7</v>
      </c>
      <c r="L108" s="24">
        <f t="shared" si="6"/>
        <v>0.99</v>
      </c>
      <c r="M108" s="24">
        <f>+C108*Notes!$C$12</f>
        <v>8.69376222560313</v>
      </c>
      <c r="N108" s="24">
        <f t="shared" si="7"/>
        <v>2.68</v>
      </c>
      <c r="O108" s="24">
        <f t="shared" si="8"/>
        <v>1.69</v>
      </c>
      <c r="P108" s="24">
        <f>+F108*Notes!$C$15</f>
        <v>8.2296</v>
      </c>
      <c r="Q108" s="24">
        <f t="shared" si="9"/>
        <v>3</v>
      </c>
      <c r="R108" s="24">
        <f t="shared" si="10"/>
        <v>0</v>
      </c>
      <c r="S108" s="24">
        <f>+I108*Notes!$C$14</f>
        <v>0</v>
      </c>
      <c r="T108" s="24">
        <f t="shared" si="11"/>
        <v>7</v>
      </c>
      <c r="V108" s="24">
        <f>+L108*Silver!$D255</f>
        <v>0</v>
      </c>
      <c r="W108" s="24">
        <f>+M108*Silver!$D255/100</f>
        <v>0</v>
      </c>
      <c r="X108" s="24">
        <f>+N108*Silver!$D255</f>
        <v>0</v>
      </c>
      <c r="Y108" s="24">
        <f>+O108*Silver!$D255</f>
        <v>0</v>
      </c>
      <c r="Z108" s="24">
        <f>+P108*Silver!$D255/100</f>
        <v>0</v>
      </c>
      <c r="AA108" s="24">
        <f>+Q108*Silver!$D255/100</f>
        <v>0</v>
      </c>
      <c r="AB108" s="24">
        <f>+R108*Silver!$D255/100</f>
        <v>0</v>
      </c>
      <c r="AC108" s="24">
        <f>+S108*Silver!$D255/100</f>
        <v>0</v>
      </c>
      <c r="AD108" s="24">
        <f>+T108*Silver!$D255/100</f>
        <v>0</v>
      </c>
    </row>
    <row r="109" spans="1:30" ht="15">
      <c r="A109" s="12">
        <v>1890</v>
      </c>
      <c r="B109" s="24">
        <v>1.03</v>
      </c>
      <c r="C109" s="12">
        <v>4</v>
      </c>
      <c r="D109" s="24">
        <v>2.47</v>
      </c>
      <c r="E109" s="24">
        <v>1.64</v>
      </c>
      <c r="F109" s="12">
        <v>8</v>
      </c>
      <c r="G109" s="12">
        <v>4</v>
      </c>
      <c r="J109" s="12">
        <v>7</v>
      </c>
      <c r="L109" s="24">
        <f t="shared" si="6"/>
        <v>1.03</v>
      </c>
      <c r="M109" s="24">
        <f>+C109*Notes!$C$12</f>
        <v>8.69376222560313</v>
      </c>
      <c r="N109" s="24">
        <f t="shared" si="7"/>
        <v>2.47</v>
      </c>
      <c r="O109" s="24">
        <f t="shared" si="8"/>
        <v>1.64</v>
      </c>
      <c r="P109" s="24">
        <f>+F109*Notes!$C$15</f>
        <v>7.3152</v>
      </c>
      <c r="Q109" s="24">
        <f t="shared" si="9"/>
        <v>4</v>
      </c>
      <c r="R109" s="24">
        <f t="shared" si="10"/>
        <v>0</v>
      </c>
      <c r="S109" s="24">
        <f>+I109*Notes!$C$14</f>
        <v>0</v>
      </c>
      <c r="T109" s="24">
        <f t="shared" si="11"/>
        <v>7</v>
      </c>
      <c r="V109" s="24">
        <f>+L109*Silver!$D256</f>
        <v>0</v>
      </c>
      <c r="W109" s="24">
        <f>+M109*Silver!$D256/100</f>
        <v>0</v>
      </c>
      <c r="X109" s="24">
        <f>+N109*Silver!$D256</f>
        <v>0</v>
      </c>
      <c r="Y109" s="24">
        <f>+O109*Silver!$D256</f>
        <v>0</v>
      </c>
      <c r="Z109" s="24">
        <f>+P109*Silver!$D256/100</f>
        <v>0</v>
      </c>
      <c r="AA109" s="24">
        <f>+Q109*Silver!$D256/100</f>
        <v>0</v>
      </c>
      <c r="AB109" s="24">
        <f>+R109*Silver!$D256/100</f>
        <v>0</v>
      </c>
      <c r="AC109" s="24">
        <f>+S109*Silver!$D256/100</f>
        <v>0</v>
      </c>
      <c r="AD109" s="24">
        <f>+T109*Silver!$D256/100</f>
        <v>0</v>
      </c>
    </row>
    <row r="110" spans="1:30" ht="15">
      <c r="A110" s="12">
        <v>1891</v>
      </c>
      <c r="B110" s="24">
        <v>1.02</v>
      </c>
      <c r="C110" s="12">
        <v>4</v>
      </c>
      <c r="D110" s="24">
        <v>2.38</v>
      </c>
      <c r="E110" s="24">
        <v>1.65</v>
      </c>
      <c r="F110" s="12">
        <v>8</v>
      </c>
      <c r="G110" s="12">
        <v>4</v>
      </c>
      <c r="J110" s="12">
        <v>7</v>
      </c>
      <c r="L110" s="24">
        <f t="shared" si="6"/>
        <v>1.02</v>
      </c>
      <c r="M110" s="24">
        <f>+C110*Notes!$C$12</f>
        <v>8.69376222560313</v>
      </c>
      <c r="N110" s="24">
        <f t="shared" si="7"/>
        <v>2.38</v>
      </c>
      <c r="O110" s="24">
        <f t="shared" si="8"/>
        <v>1.65</v>
      </c>
      <c r="P110" s="24">
        <f>+F110*Notes!$C$15</f>
        <v>7.3152</v>
      </c>
      <c r="Q110" s="24">
        <f t="shared" si="9"/>
        <v>4</v>
      </c>
      <c r="R110" s="24">
        <f t="shared" si="10"/>
        <v>0</v>
      </c>
      <c r="S110" s="24">
        <f>+I110*Notes!$C$14</f>
        <v>0</v>
      </c>
      <c r="T110" s="24">
        <f t="shared" si="11"/>
        <v>7</v>
      </c>
      <c r="V110" s="24">
        <f>+L110*Silver!$D257</f>
        <v>0</v>
      </c>
      <c r="W110" s="24">
        <f>+M110*Silver!$D257/100</f>
        <v>0</v>
      </c>
      <c r="X110" s="24">
        <f>+N110*Silver!$D257</f>
        <v>0</v>
      </c>
      <c r="Y110" s="24">
        <f>+O110*Silver!$D257</f>
        <v>0</v>
      </c>
      <c r="Z110" s="24">
        <f>+P110*Silver!$D257/100</f>
        <v>0</v>
      </c>
      <c r="AA110" s="24">
        <f>+Q110*Silver!$D257/100</f>
        <v>0</v>
      </c>
      <c r="AB110" s="24">
        <f>+R110*Silver!$D257/100</f>
        <v>0</v>
      </c>
      <c r="AC110" s="24">
        <f>+S110*Silver!$D257/100</f>
        <v>0</v>
      </c>
      <c r="AD110" s="24">
        <f>+T110*Silver!$D257/100</f>
        <v>0</v>
      </c>
    </row>
    <row r="111" spans="1:30" ht="15">
      <c r="A111" s="12">
        <v>1892</v>
      </c>
      <c r="B111" s="24">
        <v>0.91</v>
      </c>
      <c r="C111" s="12">
        <v>4</v>
      </c>
      <c r="D111" s="24">
        <v>2.26</v>
      </c>
      <c r="E111" s="24">
        <v>1.66</v>
      </c>
      <c r="F111" s="12">
        <v>8</v>
      </c>
      <c r="G111" s="12">
        <v>3</v>
      </c>
      <c r="J111" s="12">
        <v>6</v>
      </c>
      <c r="L111" s="24">
        <f t="shared" si="6"/>
        <v>0.91</v>
      </c>
      <c r="M111" s="24">
        <f>+C111*Notes!$C$12</f>
        <v>8.69376222560313</v>
      </c>
      <c r="N111" s="24">
        <f t="shared" si="7"/>
        <v>2.26</v>
      </c>
      <c r="O111" s="24">
        <f t="shared" si="8"/>
        <v>1.66</v>
      </c>
      <c r="P111" s="24">
        <f>+F111*Notes!$C$15</f>
        <v>7.3152</v>
      </c>
      <c r="Q111" s="24">
        <f t="shared" si="9"/>
        <v>3</v>
      </c>
      <c r="R111" s="24">
        <f t="shared" si="10"/>
        <v>0</v>
      </c>
      <c r="S111" s="24">
        <f>+I111*Notes!$C$14</f>
        <v>0</v>
      </c>
      <c r="T111" s="24">
        <f t="shared" si="11"/>
        <v>6</v>
      </c>
      <c r="V111" s="24">
        <f>+L111*Silver!$D258</f>
        <v>0</v>
      </c>
      <c r="W111" s="24">
        <f>+M111*Silver!$D258/100</f>
        <v>0</v>
      </c>
      <c r="X111" s="24">
        <f>+N111*Silver!$D258</f>
        <v>0</v>
      </c>
      <c r="Y111" s="24">
        <f>+O111*Silver!$D258</f>
        <v>0</v>
      </c>
      <c r="Z111" s="24">
        <f>+P111*Silver!$D258/100</f>
        <v>0</v>
      </c>
      <c r="AA111" s="24">
        <f>+Q111*Silver!$D258/100</f>
        <v>0</v>
      </c>
      <c r="AB111" s="24">
        <f>+R111*Silver!$D258/100</f>
        <v>0</v>
      </c>
      <c r="AC111" s="24">
        <f>+S111*Silver!$D258/100</f>
        <v>0</v>
      </c>
      <c r="AD111" s="24">
        <f>+T111*Silver!$D258/100</f>
        <v>0</v>
      </c>
    </row>
    <row r="112" spans="1:30" ht="15">
      <c r="A112" s="12">
        <v>1893</v>
      </c>
      <c r="B112" s="24">
        <v>0.89</v>
      </c>
      <c r="C112" s="12">
        <v>4</v>
      </c>
      <c r="D112" s="24">
        <v>2.34</v>
      </c>
      <c r="E112" s="24">
        <v>1.62</v>
      </c>
      <c r="F112" s="12">
        <v>8</v>
      </c>
      <c r="G112" s="12">
        <v>4</v>
      </c>
      <c r="J112" s="12">
        <v>7</v>
      </c>
      <c r="L112" s="24">
        <f t="shared" si="6"/>
        <v>0.89</v>
      </c>
      <c r="M112" s="24">
        <f>+C112*Notes!$C$12</f>
        <v>8.69376222560313</v>
      </c>
      <c r="N112" s="24">
        <f t="shared" si="7"/>
        <v>2.34</v>
      </c>
      <c r="O112" s="24">
        <f t="shared" si="8"/>
        <v>1.62</v>
      </c>
      <c r="P112" s="24">
        <f>+F112*Notes!$C$15</f>
        <v>7.3152</v>
      </c>
      <c r="Q112" s="24">
        <f t="shared" si="9"/>
        <v>4</v>
      </c>
      <c r="R112" s="24">
        <f t="shared" si="10"/>
        <v>0</v>
      </c>
      <c r="S112" s="24">
        <f>+I112*Notes!$C$14</f>
        <v>0</v>
      </c>
      <c r="T112" s="24">
        <f t="shared" si="11"/>
        <v>7</v>
      </c>
      <c r="V112" s="24">
        <f>+L112*Silver!$D259</f>
        <v>0</v>
      </c>
      <c r="W112" s="24">
        <f>+M112*Silver!$D259/100</f>
        <v>0</v>
      </c>
      <c r="X112" s="24">
        <f>+N112*Silver!$D259</f>
        <v>0</v>
      </c>
      <c r="Y112" s="24">
        <f>+O112*Silver!$D259</f>
        <v>0</v>
      </c>
      <c r="Z112" s="24">
        <f>+P112*Silver!$D259/100</f>
        <v>0</v>
      </c>
      <c r="AA112" s="24">
        <f>+Q112*Silver!$D259/100</f>
        <v>0</v>
      </c>
      <c r="AB112" s="24">
        <f>+R112*Silver!$D259/100</f>
        <v>0</v>
      </c>
      <c r="AC112" s="24">
        <f>+S112*Silver!$D259/100</f>
        <v>0</v>
      </c>
      <c r="AD112" s="24">
        <f>+T112*Silver!$D259/100</f>
        <v>0</v>
      </c>
    </row>
    <row r="113" spans="1:30" ht="15">
      <c r="A113" s="12">
        <v>1894</v>
      </c>
      <c r="B113" s="24">
        <v>0.85</v>
      </c>
      <c r="C113" s="12">
        <v>3</v>
      </c>
      <c r="D113" s="24">
        <v>2.35</v>
      </c>
      <c r="E113" s="24">
        <v>1.55</v>
      </c>
      <c r="F113" s="12">
        <v>8</v>
      </c>
      <c r="G113" s="12">
        <v>3</v>
      </c>
      <c r="J113" s="12">
        <v>6</v>
      </c>
      <c r="L113" s="24">
        <f t="shared" si="6"/>
        <v>0.85</v>
      </c>
      <c r="M113" s="24">
        <f>+C113*Notes!$C$12</f>
        <v>6.520321669202348</v>
      </c>
      <c r="N113" s="24">
        <f t="shared" si="7"/>
        <v>2.35</v>
      </c>
      <c r="O113" s="24">
        <f t="shared" si="8"/>
        <v>1.55</v>
      </c>
      <c r="P113" s="24">
        <f>+F113*Notes!$C$15</f>
        <v>7.3152</v>
      </c>
      <c r="Q113" s="24">
        <f t="shared" si="9"/>
        <v>3</v>
      </c>
      <c r="R113" s="24">
        <f t="shared" si="10"/>
        <v>0</v>
      </c>
      <c r="S113" s="24">
        <f>+I113*Notes!$C$14</f>
        <v>0</v>
      </c>
      <c r="T113" s="24">
        <f t="shared" si="11"/>
        <v>6</v>
      </c>
      <c r="V113" s="24">
        <f>+L113*Silver!$D260</f>
        <v>0</v>
      </c>
      <c r="W113" s="24">
        <f>+M113*Silver!$D260/100</f>
        <v>0</v>
      </c>
      <c r="X113" s="24">
        <f>+N113*Silver!$D260</f>
        <v>0</v>
      </c>
      <c r="Y113" s="24">
        <f>+O113*Silver!$D260</f>
        <v>0</v>
      </c>
      <c r="Z113" s="24">
        <f>+P113*Silver!$D260/100</f>
        <v>0</v>
      </c>
      <c r="AA113" s="24">
        <f>+Q113*Silver!$D260/100</f>
        <v>0</v>
      </c>
      <c r="AB113" s="24">
        <f>+R113*Silver!$D260/100</f>
        <v>0</v>
      </c>
      <c r="AC113" s="24">
        <f>+S113*Silver!$D260/100</f>
        <v>0</v>
      </c>
      <c r="AD113" s="24">
        <f>+T113*Silver!$D260/100</f>
        <v>0</v>
      </c>
    </row>
    <row r="114" spans="1:30" ht="15">
      <c r="A114" s="12">
        <v>1895</v>
      </c>
      <c r="B114" s="24">
        <v>0.79</v>
      </c>
      <c r="C114" s="12">
        <v>4</v>
      </c>
      <c r="D114" s="24">
        <v>2.3</v>
      </c>
      <c r="E114" s="24">
        <v>1.49</v>
      </c>
      <c r="F114" s="12">
        <v>8</v>
      </c>
      <c r="G114" s="12">
        <v>4</v>
      </c>
      <c r="J114" s="12">
        <v>6</v>
      </c>
      <c r="L114" s="24">
        <f t="shared" si="6"/>
        <v>0.79</v>
      </c>
      <c r="M114" s="24">
        <f>+C114*Notes!$C$12</f>
        <v>8.69376222560313</v>
      </c>
      <c r="N114" s="24">
        <f t="shared" si="7"/>
        <v>2.3</v>
      </c>
      <c r="O114" s="24">
        <f t="shared" si="8"/>
        <v>1.49</v>
      </c>
      <c r="P114" s="24">
        <f>+F114*Notes!$C$15</f>
        <v>7.3152</v>
      </c>
      <c r="Q114" s="24">
        <f t="shared" si="9"/>
        <v>4</v>
      </c>
      <c r="R114" s="24">
        <f t="shared" si="10"/>
        <v>0</v>
      </c>
      <c r="S114" s="24">
        <f>+I114*Notes!$C$14</f>
        <v>0</v>
      </c>
      <c r="T114" s="24">
        <f t="shared" si="11"/>
        <v>6</v>
      </c>
      <c r="V114" s="24">
        <f>+L114*Silver!$D261</f>
        <v>0</v>
      </c>
      <c r="W114" s="24">
        <f>+M114*Silver!$D261/100</f>
        <v>0</v>
      </c>
      <c r="X114" s="24">
        <f>+N114*Silver!$D261</f>
        <v>0</v>
      </c>
      <c r="Y114" s="24">
        <f>+O114*Silver!$D261</f>
        <v>0</v>
      </c>
      <c r="Z114" s="24">
        <f>+P114*Silver!$D261/100</f>
        <v>0</v>
      </c>
      <c r="AA114" s="24">
        <f>+Q114*Silver!$D261/100</f>
        <v>0</v>
      </c>
      <c r="AB114" s="24">
        <f>+R114*Silver!$D261/100</f>
        <v>0</v>
      </c>
      <c r="AC114" s="24">
        <f>+S114*Silver!$D261/100</f>
        <v>0</v>
      </c>
      <c r="AD114" s="24">
        <f>+T114*Silver!$D261/100</f>
        <v>0</v>
      </c>
    </row>
    <row r="115" spans="1:30" ht="15">
      <c r="A115" s="12">
        <v>1896</v>
      </c>
      <c r="B115" s="24">
        <v>0.82</v>
      </c>
      <c r="C115" s="12">
        <v>4</v>
      </c>
      <c r="D115" s="24">
        <v>2.44</v>
      </c>
      <c r="E115" s="24">
        <v>1.48</v>
      </c>
      <c r="F115" s="12">
        <v>8</v>
      </c>
      <c r="G115" s="12">
        <v>4</v>
      </c>
      <c r="J115" s="12">
        <v>6</v>
      </c>
      <c r="L115" s="24">
        <f t="shared" si="6"/>
        <v>0.82</v>
      </c>
      <c r="M115" s="24">
        <f>+C115*Notes!$C$12</f>
        <v>8.69376222560313</v>
      </c>
      <c r="N115" s="24">
        <f t="shared" si="7"/>
        <v>2.44</v>
      </c>
      <c r="O115" s="24">
        <f t="shared" si="8"/>
        <v>1.48</v>
      </c>
      <c r="P115" s="24">
        <f>+F115*Notes!$C$15</f>
        <v>7.3152</v>
      </c>
      <c r="Q115" s="24">
        <f t="shared" si="9"/>
        <v>4</v>
      </c>
      <c r="R115" s="24">
        <f t="shared" si="10"/>
        <v>0</v>
      </c>
      <c r="S115" s="24">
        <f>+I115*Notes!$C$14</f>
        <v>0</v>
      </c>
      <c r="T115" s="24">
        <f t="shared" si="11"/>
        <v>6</v>
      </c>
      <c r="V115" s="24">
        <f>+L115*Silver!$D262</f>
        <v>0</v>
      </c>
      <c r="W115" s="24">
        <f>+M115*Silver!$D262/100</f>
        <v>0</v>
      </c>
      <c r="X115" s="24">
        <f>+N115*Silver!$D262</f>
        <v>0</v>
      </c>
      <c r="Y115" s="24">
        <f>+O115*Silver!$D262</f>
        <v>0</v>
      </c>
      <c r="Z115" s="24">
        <f>+P115*Silver!$D262/100</f>
        <v>0</v>
      </c>
      <c r="AA115" s="24">
        <f>+Q115*Silver!$D262/100</f>
        <v>0</v>
      </c>
      <c r="AB115" s="24">
        <f>+R115*Silver!$D262/100</f>
        <v>0</v>
      </c>
      <c r="AC115" s="24">
        <f>+S115*Silver!$D262/100</f>
        <v>0</v>
      </c>
      <c r="AD115" s="24">
        <f>+T115*Silver!$D262/100</f>
        <v>0</v>
      </c>
    </row>
    <row r="116" spans="1:30" ht="15">
      <c r="A116" s="12">
        <v>1897</v>
      </c>
      <c r="B116" s="24">
        <v>0.84</v>
      </c>
      <c r="C116" s="12">
        <v>3</v>
      </c>
      <c r="D116" s="24">
        <v>2.31</v>
      </c>
      <c r="E116" s="24">
        <v>1.47</v>
      </c>
      <c r="F116" s="12">
        <v>8</v>
      </c>
      <c r="G116" s="12">
        <v>4</v>
      </c>
      <c r="J116" s="12">
        <v>6</v>
      </c>
      <c r="L116" s="24">
        <f t="shared" si="6"/>
        <v>0.84</v>
      </c>
      <c r="M116" s="24">
        <f>+C116*Notes!$C$12</f>
        <v>6.520321669202348</v>
      </c>
      <c r="N116" s="24">
        <f t="shared" si="7"/>
        <v>2.31</v>
      </c>
      <c r="O116" s="24">
        <f t="shared" si="8"/>
        <v>1.47</v>
      </c>
      <c r="P116" s="24">
        <f>+F116*Notes!$C$15</f>
        <v>7.3152</v>
      </c>
      <c r="Q116" s="24">
        <f t="shared" si="9"/>
        <v>4</v>
      </c>
      <c r="R116" s="24">
        <f t="shared" si="10"/>
        <v>0</v>
      </c>
      <c r="S116" s="24">
        <f>+I116*Notes!$C$14</f>
        <v>0</v>
      </c>
      <c r="T116" s="24">
        <f t="shared" si="11"/>
        <v>6</v>
      </c>
      <c r="V116" s="24">
        <f>+L116*Silver!$D263</f>
        <v>0</v>
      </c>
      <c r="W116" s="24">
        <f>+M116*Silver!$D263/100</f>
        <v>0</v>
      </c>
      <c r="X116" s="24">
        <f>+N116*Silver!$D263</f>
        <v>0</v>
      </c>
      <c r="Y116" s="24">
        <f>+O116*Silver!$D263</f>
        <v>0</v>
      </c>
      <c r="Z116" s="24">
        <f>+P116*Silver!$D263/100</f>
        <v>0</v>
      </c>
      <c r="AA116" s="24">
        <f>+Q116*Silver!$D263/100</f>
        <v>0</v>
      </c>
      <c r="AB116" s="24">
        <f>+R116*Silver!$D263/100</f>
        <v>0</v>
      </c>
      <c r="AC116" s="24">
        <f>+S116*Silver!$D263/100</f>
        <v>0</v>
      </c>
      <c r="AD116" s="24">
        <f>+T116*Silver!$D263/100</f>
        <v>0</v>
      </c>
    </row>
    <row r="117" spans="1:30" ht="15">
      <c r="A117" s="12">
        <v>1898</v>
      </c>
      <c r="B117" s="24">
        <v>0.77</v>
      </c>
      <c r="C117" s="12">
        <v>3</v>
      </c>
      <c r="D117" s="24">
        <v>2.3</v>
      </c>
      <c r="E117" s="24">
        <v>1.54</v>
      </c>
      <c r="F117" s="12">
        <v>7</v>
      </c>
      <c r="G117" s="12">
        <v>4</v>
      </c>
      <c r="J117" s="12">
        <v>5</v>
      </c>
      <c r="L117" s="24">
        <f t="shared" si="6"/>
        <v>0.77</v>
      </c>
      <c r="M117" s="24">
        <f>+C117*Notes!$C$12</f>
        <v>6.520321669202348</v>
      </c>
      <c r="N117" s="24">
        <f t="shared" si="7"/>
        <v>2.3</v>
      </c>
      <c r="O117" s="24">
        <f t="shared" si="8"/>
        <v>1.54</v>
      </c>
      <c r="P117" s="24">
        <f>+F117*Notes!$C$15</f>
        <v>6.4008</v>
      </c>
      <c r="Q117" s="24">
        <f t="shared" si="9"/>
        <v>4</v>
      </c>
      <c r="R117" s="24">
        <f t="shared" si="10"/>
        <v>0</v>
      </c>
      <c r="S117" s="24">
        <f>+I117*Notes!$C$14</f>
        <v>0</v>
      </c>
      <c r="T117" s="24">
        <f t="shared" si="11"/>
        <v>5</v>
      </c>
      <c r="V117" s="24">
        <f>+L117*Silver!$D264</f>
        <v>0</v>
      </c>
      <c r="W117" s="24">
        <f>+M117*Silver!$D264/100</f>
        <v>0</v>
      </c>
      <c r="X117" s="24">
        <f>+N117*Silver!$D264</f>
        <v>0</v>
      </c>
      <c r="Y117" s="24">
        <f>+O117*Silver!$D264</f>
        <v>0</v>
      </c>
      <c r="Z117" s="24">
        <f>+P117*Silver!$D264/100</f>
        <v>0</v>
      </c>
      <c r="AA117" s="24">
        <f>+Q117*Silver!$D264/100</f>
        <v>0</v>
      </c>
      <c r="AB117" s="24">
        <f>+R117*Silver!$D264/100</f>
        <v>0</v>
      </c>
      <c r="AC117" s="24">
        <f>+S117*Silver!$D264/100</f>
        <v>0</v>
      </c>
      <c r="AD117" s="24">
        <f>+T117*Silver!$D264/100</f>
        <v>0</v>
      </c>
    </row>
    <row r="118" spans="1:30" ht="15">
      <c r="A118" s="12">
        <v>1899</v>
      </c>
      <c r="B118" s="24">
        <v>0.75</v>
      </c>
      <c r="C118" s="12">
        <v>4</v>
      </c>
      <c r="D118" s="24">
        <v>2.28</v>
      </c>
      <c r="E118" s="24">
        <v>1.49</v>
      </c>
      <c r="F118" s="12">
        <v>7</v>
      </c>
      <c r="G118" s="12">
        <v>4</v>
      </c>
      <c r="J118" s="12">
        <v>6</v>
      </c>
      <c r="L118" s="24">
        <f t="shared" si="6"/>
        <v>0.75</v>
      </c>
      <c r="M118" s="24">
        <f>+C118*Notes!$C$12</f>
        <v>8.69376222560313</v>
      </c>
      <c r="N118" s="24">
        <f t="shared" si="7"/>
        <v>2.28</v>
      </c>
      <c r="O118" s="24">
        <f t="shared" si="8"/>
        <v>1.49</v>
      </c>
      <c r="P118" s="24">
        <f>+F118*Notes!$C$15</f>
        <v>6.4008</v>
      </c>
      <c r="Q118" s="24">
        <f t="shared" si="9"/>
        <v>4</v>
      </c>
      <c r="R118" s="24">
        <f t="shared" si="10"/>
        <v>0</v>
      </c>
      <c r="S118" s="24">
        <f>+I118*Notes!$C$14</f>
        <v>0</v>
      </c>
      <c r="T118" s="24">
        <f t="shared" si="11"/>
        <v>6</v>
      </c>
      <c r="V118" s="24">
        <f>+L118*Silver!$D265</f>
        <v>0</v>
      </c>
      <c r="W118" s="24">
        <f>+M118*Silver!$D265/100</f>
        <v>0</v>
      </c>
      <c r="X118" s="24">
        <f>+N118*Silver!$D265</f>
        <v>0</v>
      </c>
      <c r="Y118" s="24">
        <f>+O118*Silver!$D265</f>
        <v>0</v>
      </c>
      <c r="Z118" s="24">
        <f>+P118*Silver!$D265/100</f>
        <v>0</v>
      </c>
      <c r="AA118" s="24">
        <f>+Q118*Silver!$D265/100</f>
        <v>0</v>
      </c>
      <c r="AB118" s="24">
        <f>+R118*Silver!$D265/100</f>
        <v>0</v>
      </c>
      <c r="AC118" s="24">
        <f>+S118*Silver!$D265/100</f>
        <v>0</v>
      </c>
      <c r="AD118" s="24">
        <f>+T118*Silver!$D265/100</f>
        <v>0</v>
      </c>
    </row>
    <row r="119" spans="1:30" ht="15">
      <c r="A119" s="12">
        <v>1900</v>
      </c>
      <c r="B119" s="24">
        <v>0.84</v>
      </c>
      <c r="C119" s="12">
        <v>4</v>
      </c>
      <c r="D119" s="24">
        <v>2.52</v>
      </c>
      <c r="E119" s="24">
        <v>1.55</v>
      </c>
      <c r="F119" s="12">
        <v>8</v>
      </c>
      <c r="G119" s="12">
        <v>3</v>
      </c>
      <c r="H119" s="12">
        <v>25</v>
      </c>
      <c r="J119" s="12">
        <v>6</v>
      </c>
      <c r="L119" s="24">
        <f t="shared" si="6"/>
        <v>0.84</v>
      </c>
      <c r="M119" s="24">
        <f>+C119*Notes!$C$12</f>
        <v>8.69376222560313</v>
      </c>
      <c r="N119" s="24">
        <f t="shared" si="7"/>
        <v>2.52</v>
      </c>
      <c r="O119" s="24">
        <f t="shared" si="8"/>
        <v>1.55</v>
      </c>
      <c r="P119" s="24">
        <f>+F119*Notes!$C$15</f>
        <v>7.3152</v>
      </c>
      <c r="Q119" s="24">
        <f t="shared" si="9"/>
        <v>3</v>
      </c>
      <c r="R119" s="24">
        <f t="shared" si="10"/>
        <v>25</v>
      </c>
      <c r="S119" s="24">
        <f>+I119*Notes!$C$14</f>
        <v>0</v>
      </c>
      <c r="T119" s="24">
        <f t="shared" si="11"/>
        <v>6</v>
      </c>
      <c r="V119" s="24">
        <f>+L119*Silver!$D266</f>
        <v>0</v>
      </c>
      <c r="W119" s="24">
        <f>+M119*Silver!$D266/100</f>
        <v>0</v>
      </c>
      <c r="X119" s="24">
        <f>+N119*Silver!$D266</f>
        <v>0</v>
      </c>
      <c r="Y119" s="24">
        <f>+O119*Silver!$D266</f>
        <v>0</v>
      </c>
      <c r="Z119" s="24">
        <f>+P119*Silver!$D266/100</f>
        <v>0</v>
      </c>
      <c r="AA119" s="24">
        <f>+Q119*Silver!$D266/100</f>
        <v>0</v>
      </c>
      <c r="AB119" s="24">
        <f>+R119*Silver!$D266/100</f>
        <v>0</v>
      </c>
      <c r="AC119" s="24">
        <f>+S119*Silver!$D266/100</f>
        <v>0</v>
      </c>
      <c r="AD119" s="24">
        <f>+T119*Silver!$D266/100</f>
        <v>0</v>
      </c>
    </row>
    <row r="120" spans="1:30" ht="15">
      <c r="A120" s="12">
        <v>1901</v>
      </c>
      <c r="B120" s="24">
        <v>0.78</v>
      </c>
      <c r="C120" s="12">
        <v>4</v>
      </c>
      <c r="D120" s="24">
        <v>2.47</v>
      </c>
      <c r="E120" s="24">
        <v>1.6</v>
      </c>
      <c r="F120" s="12">
        <v>8</v>
      </c>
      <c r="G120" s="12">
        <v>4</v>
      </c>
      <c r="H120" s="12">
        <v>25</v>
      </c>
      <c r="J120" s="12">
        <v>6</v>
      </c>
      <c r="L120" s="24">
        <f t="shared" si="6"/>
        <v>0.78</v>
      </c>
      <c r="M120" s="24">
        <f>+C120*Notes!$C$12</f>
        <v>8.69376222560313</v>
      </c>
      <c r="N120" s="24">
        <f t="shared" si="7"/>
        <v>2.47</v>
      </c>
      <c r="O120" s="24">
        <f t="shared" si="8"/>
        <v>1.6</v>
      </c>
      <c r="P120" s="24">
        <f>+F120*Notes!$C$15</f>
        <v>7.3152</v>
      </c>
      <c r="Q120" s="24">
        <f t="shared" si="9"/>
        <v>4</v>
      </c>
      <c r="R120" s="24">
        <f t="shared" si="10"/>
        <v>25</v>
      </c>
      <c r="S120" s="24">
        <f>+I120*Notes!$C$14</f>
        <v>0</v>
      </c>
      <c r="T120" s="24">
        <f t="shared" si="11"/>
        <v>6</v>
      </c>
      <c r="V120" s="24">
        <f>+L120*Silver!$D267</f>
        <v>0</v>
      </c>
      <c r="W120" s="24">
        <f>+M120*Silver!$D267/100</f>
        <v>0</v>
      </c>
      <c r="X120" s="24">
        <f>+N120*Silver!$D267</f>
        <v>0</v>
      </c>
      <c r="Y120" s="24">
        <f>+O120*Silver!$D267</f>
        <v>0</v>
      </c>
      <c r="Z120" s="24">
        <f>+P120*Silver!$D267/100</f>
        <v>0</v>
      </c>
      <c r="AA120" s="24">
        <f>+Q120*Silver!$D267/100</f>
        <v>0</v>
      </c>
      <c r="AB120" s="24">
        <f>+R120*Silver!$D267/100</f>
        <v>0</v>
      </c>
      <c r="AC120" s="24">
        <f>+S120*Silver!$D267/100</f>
        <v>0</v>
      </c>
      <c r="AD120" s="24">
        <f>+T120*Silver!$D267/100</f>
        <v>0</v>
      </c>
    </row>
    <row r="121" spans="1:30" ht="15">
      <c r="A121" s="12">
        <v>1902</v>
      </c>
      <c r="B121" s="24">
        <v>0.82</v>
      </c>
      <c r="C121" s="12">
        <v>3</v>
      </c>
      <c r="D121" s="24">
        <v>2.42</v>
      </c>
      <c r="E121" s="24">
        <v>1.6</v>
      </c>
      <c r="F121" s="12">
        <v>8</v>
      </c>
      <c r="G121" s="12">
        <v>4</v>
      </c>
      <c r="H121" s="12">
        <v>25</v>
      </c>
      <c r="J121" s="12">
        <v>6</v>
      </c>
      <c r="L121" s="24">
        <f t="shared" si="6"/>
        <v>0.82</v>
      </c>
      <c r="M121" s="24">
        <f>+C121*Notes!$C$12</f>
        <v>6.520321669202348</v>
      </c>
      <c r="N121" s="24">
        <f t="shared" si="7"/>
        <v>2.42</v>
      </c>
      <c r="O121" s="24">
        <f t="shared" si="8"/>
        <v>1.6</v>
      </c>
      <c r="P121" s="24">
        <f>+F121*Notes!$C$15</f>
        <v>7.3152</v>
      </c>
      <c r="Q121" s="24">
        <f t="shared" si="9"/>
        <v>4</v>
      </c>
      <c r="R121" s="24">
        <f t="shared" si="10"/>
        <v>25</v>
      </c>
      <c r="S121" s="24">
        <f>+I121*Notes!$C$14</f>
        <v>0</v>
      </c>
      <c r="T121" s="24">
        <f t="shared" si="11"/>
        <v>6</v>
      </c>
      <c r="V121" s="24">
        <f>+L121*Silver!$D268</f>
        <v>0</v>
      </c>
      <c r="W121" s="24">
        <f>+M121*Silver!$D268/100</f>
        <v>0</v>
      </c>
      <c r="X121" s="24">
        <f>+N121*Silver!$D268</f>
        <v>0</v>
      </c>
      <c r="Y121" s="24">
        <f>+O121*Silver!$D268</f>
        <v>0</v>
      </c>
      <c r="Z121" s="24">
        <f>+P121*Silver!$D268/100</f>
        <v>0</v>
      </c>
      <c r="AA121" s="24">
        <f>+Q121*Silver!$D268/100</f>
        <v>0</v>
      </c>
      <c r="AB121" s="24">
        <f>+R121*Silver!$D268/100</f>
        <v>0</v>
      </c>
      <c r="AC121" s="24">
        <f>+S121*Silver!$D268/100</f>
        <v>0</v>
      </c>
      <c r="AD121" s="24">
        <f>+T121*Silver!$D268/100</f>
        <v>0</v>
      </c>
    </row>
    <row r="122" spans="1:30" ht="15">
      <c r="A122" s="12">
        <v>1903</v>
      </c>
      <c r="B122" s="24">
        <v>0.92</v>
      </c>
      <c r="C122" s="12">
        <v>3</v>
      </c>
      <c r="D122" s="24">
        <v>2.44</v>
      </c>
      <c r="E122" s="24">
        <v>1.7</v>
      </c>
      <c r="F122" s="12">
        <v>9</v>
      </c>
      <c r="G122" s="12">
        <v>4</v>
      </c>
      <c r="H122" s="12">
        <v>25</v>
      </c>
      <c r="J122" s="12">
        <v>6</v>
      </c>
      <c r="L122" s="24">
        <f t="shared" si="6"/>
        <v>0.92</v>
      </c>
      <c r="M122" s="24">
        <f>+C122*Notes!$C$12</f>
        <v>6.520321669202348</v>
      </c>
      <c r="N122" s="24">
        <f t="shared" si="7"/>
        <v>2.44</v>
      </c>
      <c r="O122" s="24">
        <f t="shared" si="8"/>
        <v>1.7</v>
      </c>
      <c r="P122" s="24">
        <f>+F122*Notes!$C$15</f>
        <v>8.2296</v>
      </c>
      <c r="Q122" s="24">
        <f t="shared" si="9"/>
        <v>4</v>
      </c>
      <c r="R122" s="24">
        <f t="shared" si="10"/>
        <v>25</v>
      </c>
      <c r="S122" s="24">
        <f>+I122*Notes!$C$14</f>
        <v>0</v>
      </c>
      <c r="T122" s="24">
        <f t="shared" si="11"/>
        <v>6</v>
      </c>
      <c r="V122" s="24">
        <f>+L122*Silver!$D269</f>
        <v>0</v>
      </c>
      <c r="W122" s="24">
        <f>+M122*Silver!$D269/100</f>
        <v>0</v>
      </c>
      <c r="X122" s="24">
        <f>+N122*Silver!$D269</f>
        <v>0</v>
      </c>
      <c r="Y122" s="24">
        <f>+O122*Silver!$D269</f>
        <v>0</v>
      </c>
      <c r="Z122" s="24">
        <f>+P122*Silver!$D269/100</f>
        <v>0</v>
      </c>
      <c r="AA122" s="24">
        <f>+Q122*Silver!$D269/100</f>
        <v>0</v>
      </c>
      <c r="AB122" s="24">
        <f>+R122*Silver!$D269/100</f>
        <v>0</v>
      </c>
      <c r="AC122" s="24">
        <f>+S122*Silver!$D269/100</f>
        <v>0</v>
      </c>
      <c r="AD122" s="24">
        <f>+T122*Silver!$D269/100</f>
        <v>0</v>
      </c>
    </row>
    <row r="123" spans="1:30" ht="15">
      <c r="A123" s="12">
        <v>1904</v>
      </c>
      <c r="B123" s="24">
        <v>0.94</v>
      </c>
      <c r="C123" s="12">
        <v>3</v>
      </c>
      <c r="D123" s="24">
        <v>2.69</v>
      </c>
      <c r="E123" s="24">
        <v>1.68</v>
      </c>
      <c r="F123" s="12">
        <v>8</v>
      </c>
      <c r="G123" s="12">
        <v>4</v>
      </c>
      <c r="H123" s="12">
        <v>25</v>
      </c>
      <c r="J123" s="12">
        <v>6</v>
      </c>
      <c r="L123" s="24">
        <f t="shared" si="6"/>
        <v>0.94</v>
      </c>
      <c r="M123" s="24">
        <f>+C123*Notes!$C$12</f>
        <v>6.520321669202348</v>
      </c>
      <c r="N123" s="24">
        <f t="shared" si="7"/>
        <v>2.69</v>
      </c>
      <c r="O123" s="24">
        <f t="shared" si="8"/>
        <v>1.68</v>
      </c>
      <c r="P123" s="24">
        <f>+F123*Notes!$C$15</f>
        <v>7.3152</v>
      </c>
      <c r="Q123" s="24">
        <f t="shared" si="9"/>
        <v>4</v>
      </c>
      <c r="R123" s="24">
        <f t="shared" si="10"/>
        <v>25</v>
      </c>
      <c r="S123" s="24">
        <f>+I123*Notes!$C$14</f>
        <v>0</v>
      </c>
      <c r="T123" s="24">
        <f t="shared" si="11"/>
        <v>6</v>
      </c>
      <c r="V123" s="24">
        <f>+L123*Silver!$D270</f>
        <v>0</v>
      </c>
      <c r="W123" s="24">
        <f>+M123*Silver!$D270/100</f>
        <v>0</v>
      </c>
      <c r="X123" s="24">
        <f>+N123*Silver!$D270</f>
        <v>0</v>
      </c>
      <c r="Y123" s="24">
        <f>+O123*Silver!$D270</f>
        <v>0</v>
      </c>
      <c r="Z123" s="24">
        <f>+P123*Silver!$D270/100</f>
        <v>0</v>
      </c>
      <c r="AA123" s="24">
        <f>+Q123*Silver!$D270/100</f>
        <v>0</v>
      </c>
      <c r="AB123" s="24">
        <f>+R123*Silver!$D270/100</f>
        <v>0</v>
      </c>
      <c r="AC123" s="24">
        <f>+S123*Silver!$D270/100</f>
        <v>0</v>
      </c>
      <c r="AD123" s="24">
        <f>+T123*Silver!$D270/100</f>
        <v>0</v>
      </c>
    </row>
    <row r="124" spans="1:30" ht="15">
      <c r="A124" s="12">
        <v>1905</v>
      </c>
      <c r="B124" s="24">
        <v>0.85</v>
      </c>
      <c r="C124" s="12">
        <v>3</v>
      </c>
      <c r="D124" s="24">
        <v>2.8</v>
      </c>
      <c r="E124" s="24">
        <v>1.75</v>
      </c>
      <c r="F124" s="12">
        <v>8</v>
      </c>
      <c r="G124" s="12">
        <v>4</v>
      </c>
      <c r="H124" s="12">
        <v>25</v>
      </c>
      <c r="J124" s="12">
        <v>6</v>
      </c>
      <c r="L124" s="24">
        <f t="shared" si="6"/>
        <v>0.85</v>
      </c>
      <c r="M124" s="24">
        <f>+C124*Notes!$C$12</f>
        <v>6.520321669202348</v>
      </c>
      <c r="N124" s="24">
        <f t="shared" si="7"/>
        <v>2.8</v>
      </c>
      <c r="O124" s="24">
        <f t="shared" si="8"/>
        <v>1.75</v>
      </c>
      <c r="P124" s="24">
        <f>+F124*Notes!$C$15</f>
        <v>7.3152</v>
      </c>
      <c r="Q124" s="24">
        <f t="shared" si="9"/>
        <v>4</v>
      </c>
      <c r="R124" s="24">
        <f t="shared" si="10"/>
        <v>25</v>
      </c>
      <c r="S124" s="24">
        <f>+I124*Notes!$C$14</f>
        <v>0</v>
      </c>
      <c r="T124" s="24">
        <f t="shared" si="11"/>
        <v>6</v>
      </c>
      <c r="V124" s="24">
        <f>+L124*Silver!$D271</f>
        <v>0</v>
      </c>
      <c r="W124" s="24">
        <f>+M124*Silver!$D271/100</f>
        <v>0</v>
      </c>
      <c r="X124" s="24">
        <f>+N124*Silver!$D271</f>
        <v>0</v>
      </c>
      <c r="Y124" s="24">
        <f>+O124*Silver!$D271</f>
        <v>0</v>
      </c>
      <c r="Z124" s="24">
        <f>+P124*Silver!$D271/100</f>
        <v>0</v>
      </c>
      <c r="AA124" s="24">
        <f>+Q124*Silver!$D271/100</f>
        <v>0</v>
      </c>
      <c r="AB124" s="24">
        <f>+R124*Silver!$D271/100</f>
        <v>0</v>
      </c>
      <c r="AC124" s="24">
        <f>+S124*Silver!$D271/100</f>
        <v>0</v>
      </c>
      <c r="AD124" s="24">
        <f>+T124*Silver!$D271/100</f>
        <v>0</v>
      </c>
    </row>
    <row r="125" spans="1:30" ht="15">
      <c r="A125" s="12">
        <v>1906</v>
      </c>
      <c r="B125" s="24">
        <v>0.89</v>
      </c>
      <c r="C125" s="12">
        <v>3</v>
      </c>
      <c r="D125" s="24">
        <v>3.02</v>
      </c>
      <c r="E125" s="24">
        <v>1.76</v>
      </c>
      <c r="F125" s="12">
        <v>8</v>
      </c>
      <c r="G125" s="12">
        <v>4</v>
      </c>
      <c r="H125" s="12">
        <v>25</v>
      </c>
      <c r="J125" s="12">
        <v>6</v>
      </c>
      <c r="L125" s="24">
        <f t="shared" si="6"/>
        <v>0.89</v>
      </c>
      <c r="M125" s="24">
        <f>+C125*Notes!$C$12</f>
        <v>6.520321669202348</v>
      </c>
      <c r="N125" s="24">
        <f t="shared" si="7"/>
        <v>3.02</v>
      </c>
      <c r="O125" s="24">
        <f t="shared" si="8"/>
        <v>1.76</v>
      </c>
      <c r="P125" s="24">
        <f>+F125*Notes!$C$15</f>
        <v>7.3152</v>
      </c>
      <c r="Q125" s="24">
        <f t="shared" si="9"/>
        <v>4</v>
      </c>
      <c r="R125" s="24">
        <f t="shared" si="10"/>
        <v>25</v>
      </c>
      <c r="S125" s="24">
        <f>+I125*Notes!$C$14</f>
        <v>0</v>
      </c>
      <c r="T125" s="24">
        <f t="shared" si="11"/>
        <v>6</v>
      </c>
      <c r="V125" s="24">
        <f>+L125*Silver!$D272</f>
        <v>0</v>
      </c>
      <c r="W125" s="24">
        <f>+M125*Silver!$D272/100</f>
        <v>0</v>
      </c>
      <c r="X125" s="24">
        <f>+N125*Silver!$D272</f>
        <v>0</v>
      </c>
      <c r="Y125" s="24">
        <f>+O125*Silver!$D272</f>
        <v>0</v>
      </c>
      <c r="Z125" s="24">
        <f>+P125*Silver!$D272/100</f>
        <v>0</v>
      </c>
      <c r="AA125" s="24">
        <f>+Q125*Silver!$D272/100</f>
        <v>0</v>
      </c>
      <c r="AB125" s="24">
        <f>+R125*Silver!$D272/100</f>
        <v>0</v>
      </c>
      <c r="AC125" s="24">
        <f>+S125*Silver!$D272/100</f>
        <v>0</v>
      </c>
      <c r="AD125" s="24">
        <f>+T125*Silver!$D272/100</f>
        <v>0</v>
      </c>
    </row>
    <row r="126" spans="1:30" ht="15">
      <c r="A126" s="12">
        <v>1907</v>
      </c>
      <c r="B126" s="24">
        <v>0.87</v>
      </c>
      <c r="C126" s="12">
        <v>3</v>
      </c>
      <c r="D126" s="24">
        <v>3</v>
      </c>
      <c r="E126" s="24">
        <v>2.1</v>
      </c>
      <c r="F126" s="12">
        <v>10</v>
      </c>
      <c r="G126" s="12">
        <v>4</v>
      </c>
      <c r="H126" s="12">
        <v>25</v>
      </c>
      <c r="J126" s="12">
        <v>7</v>
      </c>
      <c r="L126" s="24">
        <f t="shared" si="6"/>
        <v>0.87</v>
      </c>
      <c r="M126" s="24">
        <f>+C126*Notes!$C$12</f>
        <v>6.520321669202348</v>
      </c>
      <c r="N126" s="24">
        <f t="shared" si="7"/>
        <v>3</v>
      </c>
      <c r="O126" s="24">
        <f t="shared" si="8"/>
        <v>2.1</v>
      </c>
      <c r="P126" s="24">
        <f>+F126*Notes!$C$15</f>
        <v>9.144</v>
      </c>
      <c r="Q126" s="24">
        <f t="shared" si="9"/>
        <v>4</v>
      </c>
      <c r="R126" s="24">
        <f t="shared" si="10"/>
        <v>25</v>
      </c>
      <c r="S126" s="24">
        <f>+I126*Notes!$C$14</f>
        <v>0</v>
      </c>
      <c r="T126" s="24">
        <f t="shared" si="11"/>
        <v>7</v>
      </c>
      <c r="V126" s="24">
        <f>+L126*Silver!$D273</f>
        <v>0</v>
      </c>
      <c r="W126" s="24">
        <f>+M126*Silver!$D273/100</f>
        <v>0</v>
      </c>
      <c r="X126" s="24">
        <f>+N126*Silver!$D273</f>
        <v>0</v>
      </c>
      <c r="Y126" s="24">
        <f>+O126*Silver!$D273</f>
        <v>0</v>
      </c>
      <c r="Z126" s="24">
        <f>+P126*Silver!$D273/100</f>
        <v>0</v>
      </c>
      <c r="AA126" s="24">
        <f>+Q126*Silver!$D273/100</f>
        <v>0</v>
      </c>
      <c r="AB126" s="24">
        <f>+R126*Silver!$D273/100</f>
        <v>0</v>
      </c>
      <c r="AC126" s="24">
        <f>+S126*Silver!$D273/100</f>
        <v>0</v>
      </c>
      <c r="AD126" s="24">
        <f>+T126*Silver!$D273/100</f>
        <v>0</v>
      </c>
    </row>
    <row r="127" spans="1:30" ht="15">
      <c r="A127" s="12">
        <v>1908</v>
      </c>
      <c r="B127" s="24">
        <v>0.79</v>
      </c>
      <c r="C127" s="12">
        <v>3</v>
      </c>
      <c r="D127" s="24">
        <v>2.65</v>
      </c>
      <c r="E127" s="24">
        <v>2.22</v>
      </c>
      <c r="F127" s="12">
        <v>10</v>
      </c>
      <c r="G127" s="12">
        <v>4</v>
      </c>
      <c r="H127" s="12">
        <v>25</v>
      </c>
      <c r="J127" s="12">
        <v>7</v>
      </c>
      <c r="L127" s="24">
        <f t="shared" si="6"/>
        <v>0.79</v>
      </c>
      <c r="M127" s="24">
        <f>+C127*Notes!$C$12</f>
        <v>6.520321669202348</v>
      </c>
      <c r="N127" s="24">
        <f t="shared" si="7"/>
        <v>2.65</v>
      </c>
      <c r="O127" s="24">
        <f t="shared" si="8"/>
        <v>2.22</v>
      </c>
      <c r="P127" s="24">
        <f>+F127*Notes!$C$15</f>
        <v>9.144</v>
      </c>
      <c r="Q127" s="24">
        <f t="shared" si="9"/>
        <v>4</v>
      </c>
      <c r="R127" s="24">
        <f t="shared" si="10"/>
        <v>25</v>
      </c>
      <c r="S127" s="24">
        <f>+I127*Notes!$C$14</f>
        <v>0</v>
      </c>
      <c r="T127" s="24">
        <f t="shared" si="11"/>
        <v>7</v>
      </c>
      <c r="V127" s="24">
        <f>+L127*Silver!$D274</f>
        <v>0</v>
      </c>
      <c r="W127" s="24">
        <f>+M127*Silver!$D274/100</f>
        <v>0</v>
      </c>
      <c r="X127" s="24">
        <f>+N127*Silver!$D274</f>
        <v>0</v>
      </c>
      <c r="Y127" s="24">
        <f>+O127*Silver!$D274</f>
        <v>0</v>
      </c>
      <c r="Z127" s="24">
        <f>+P127*Silver!$D274/100</f>
        <v>0</v>
      </c>
      <c r="AA127" s="24">
        <f>+Q127*Silver!$D274/100</f>
        <v>0</v>
      </c>
      <c r="AB127" s="24">
        <f>+R127*Silver!$D274/100</f>
        <v>0</v>
      </c>
      <c r="AC127" s="24">
        <f>+S127*Silver!$D274/100</f>
        <v>0</v>
      </c>
      <c r="AD127" s="24">
        <f>+T127*Silver!$D274/100</f>
        <v>0</v>
      </c>
    </row>
    <row r="128" spans="1:30" ht="15">
      <c r="A128" s="12">
        <v>1909</v>
      </c>
      <c r="B128" s="24">
        <v>1.14</v>
      </c>
      <c r="C128" s="12">
        <v>4</v>
      </c>
      <c r="D128" s="24">
        <v>3.23</v>
      </c>
      <c r="E128" s="24">
        <v>2.09</v>
      </c>
      <c r="F128" s="12">
        <v>11</v>
      </c>
      <c r="G128" s="12">
        <v>4</v>
      </c>
      <c r="H128" s="12">
        <v>28</v>
      </c>
      <c r="J128" s="12">
        <v>6</v>
      </c>
      <c r="L128" s="24">
        <f t="shared" si="6"/>
        <v>1.14</v>
      </c>
      <c r="M128" s="24">
        <f>+C128*Notes!$C$12</f>
        <v>8.69376222560313</v>
      </c>
      <c r="N128" s="24">
        <f t="shared" si="7"/>
        <v>3.23</v>
      </c>
      <c r="O128" s="24">
        <f t="shared" si="8"/>
        <v>2.09</v>
      </c>
      <c r="P128" s="24">
        <f>+F128*Notes!$C$15</f>
        <v>10.0584</v>
      </c>
      <c r="Q128" s="24">
        <f t="shared" si="9"/>
        <v>4</v>
      </c>
      <c r="R128" s="24">
        <f t="shared" si="10"/>
        <v>28</v>
      </c>
      <c r="S128" s="24">
        <f>+I128*Notes!$C$14</f>
        <v>0</v>
      </c>
      <c r="T128" s="24">
        <f t="shared" si="11"/>
        <v>6</v>
      </c>
      <c r="V128" s="24">
        <f>+L128*Silver!$D275</f>
        <v>0</v>
      </c>
      <c r="W128" s="24">
        <f>+M128*Silver!$D275/100</f>
        <v>0</v>
      </c>
      <c r="X128" s="24">
        <f>+N128*Silver!$D275</f>
        <v>0</v>
      </c>
      <c r="Y128" s="24">
        <f>+O128*Silver!$D275</f>
        <v>0</v>
      </c>
      <c r="Z128" s="24">
        <f>+P128*Silver!$D275/100</f>
        <v>0</v>
      </c>
      <c r="AA128" s="24">
        <f>+Q128*Silver!$D275/100</f>
        <v>0</v>
      </c>
      <c r="AB128" s="24">
        <f>+R128*Silver!$D275/100</f>
        <v>0</v>
      </c>
      <c r="AC128" s="24">
        <f>+S128*Silver!$D275/100</f>
        <v>0</v>
      </c>
      <c r="AD128" s="24">
        <f>+T128*Silver!$D275/100</f>
        <v>0</v>
      </c>
    </row>
    <row r="129" spans="1:30" ht="15">
      <c r="A129" s="12">
        <v>1910</v>
      </c>
      <c r="B129" s="24">
        <v>1.04</v>
      </c>
      <c r="C129" s="12">
        <v>3</v>
      </c>
      <c r="D129" s="24">
        <v>2.73</v>
      </c>
      <c r="E129" s="24">
        <v>2.16</v>
      </c>
      <c r="F129" s="12">
        <v>9</v>
      </c>
      <c r="G129" s="12">
        <v>4</v>
      </c>
      <c r="H129" s="12">
        <v>29</v>
      </c>
      <c r="J129" s="12">
        <v>7</v>
      </c>
      <c r="L129" s="24">
        <f t="shared" si="6"/>
        <v>1.04</v>
      </c>
      <c r="M129" s="24">
        <f>+C129*Notes!$C$12</f>
        <v>6.520321669202348</v>
      </c>
      <c r="N129" s="24">
        <f t="shared" si="7"/>
        <v>2.73</v>
      </c>
      <c r="O129" s="24">
        <f t="shared" si="8"/>
        <v>2.16</v>
      </c>
      <c r="P129" s="24">
        <f>+F129*Notes!$C$15</f>
        <v>8.2296</v>
      </c>
      <c r="Q129" s="24">
        <f t="shared" si="9"/>
        <v>4</v>
      </c>
      <c r="R129" s="24">
        <f t="shared" si="10"/>
        <v>29</v>
      </c>
      <c r="S129" s="24">
        <f>+I129*Notes!$C$14</f>
        <v>0</v>
      </c>
      <c r="T129" s="24">
        <f t="shared" si="11"/>
        <v>7</v>
      </c>
      <c r="V129" s="24">
        <f>+L129*Silver!$D276</f>
        <v>0</v>
      </c>
      <c r="W129" s="24">
        <f>+M129*Silver!$D276/100</f>
        <v>0</v>
      </c>
      <c r="X129" s="24">
        <f>+N129*Silver!$D276</f>
        <v>0</v>
      </c>
      <c r="Y129" s="24">
        <f>+O129*Silver!$D276</f>
        <v>0</v>
      </c>
      <c r="Z129" s="24">
        <f>+P129*Silver!$D276/100</f>
        <v>0</v>
      </c>
      <c r="AA129" s="24">
        <f>+Q129*Silver!$D276/100</f>
        <v>0</v>
      </c>
      <c r="AB129" s="24">
        <f>+R129*Silver!$D276/100</f>
        <v>0</v>
      </c>
      <c r="AC129" s="24">
        <f>+S129*Silver!$D276/100</f>
        <v>0</v>
      </c>
      <c r="AD129" s="24">
        <f>+T129*Silver!$D276/100</f>
        <v>0</v>
      </c>
    </row>
    <row r="130" spans="1:30" ht="15">
      <c r="A130" s="12">
        <v>1911</v>
      </c>
      <c r="B130" s="24">
        <v>0.91</v>
      </c>
      <c r="C130" s="12">
        <v>3</v>
      </c>
      <c r="D130" s="24">
        <v>3.57</v>
      </c>
      <c r="E130" s="24">
        <v>2.16</v>
      </c>
      <c r="F130" s="12">
        <v>10</v>
      </c>
      <c r="G130" s="12">
        <v>4</v>
      </c>
      <c r="H130" s="12">
        <v>28</v>
      </c>
      <c r="J130" s="12">
        <v>7</v>
      </c>
      <c r="L130" s="24">
        <f t="shared" si="6"/>
        <v>0.91</v>
      </c>
      <c r="M130" s="24">
        <f>+C130*Notes!$C$12</f>
        <v>6.520321669202348</v>
      </c>
      <c r="N130" s="24">
        <f t="shared" si="7"/>
        <v>3.57</v>
      </c>
      <c r="O130" s="24">
        <f t="shared" si="8"/>
        <v>2.16</v>
      </c>
      <c r="P130" s="24">
        <f>+F130*Notes!$C$15</f>
        <v>9.144</v>
      </c>
      <c r="Q130" s="24">
        <f t="shared" si="9"/>
        <v>4</v>
      </c>
      <c r="R130" s="24">
        <f t="shared" si="10"/>
        <v>28</v>
      </c>
      <c r="S130" s="24">
        <f>+I130*Notes!$C$14</f>
        <v>0</v>
      </c>
      <c r="T130" s="24">
        <f t="shared" si="11"/>
        <v>7</v>
      </c>
      <c r="V130" s="24">
        <f>+L130*Silver!$D277</f>
        <v>0</v>
      </c>
      <c r="W130" s="24">
        <f>+M130*Silver!$D277/100</f>
        <v>0</v>
      </c>
      <c r="X130" s="24">
        <f>+N130*Silver!$D277</f>
        <v>0</v>
      </c>
      <c r="Y130" s="24">
        <f>+O130*Silver!$D277</f>
        <v>0</v>
      </c>
      <c r="Z130" s="24">
        <f>+P130*Silver!$D277/100</f>
        <v>0</v>
      </c>
      <c r="AA130" s="24">
        <f>+Q130*Silver!$D277/100</f>
        <v>0</v>
      </c>
      <c r="AB130" s="24">
        <f>+R130*Silver!$D277/100</f>
        <v>0</v>
      </c>
      <c r="AC130" s="24">
        <f>+S130*Silver!$D277/100</f>
        <v>0</v>
      </c>
      <c r="AD130" s="24">
        <f>+T130*Silver!$D277/100</f>
        <v>0</v>
      </c>
    </row>
    <row r="131" spans="1:30" ht="15">
      <c r="A131" s="12">
        <v>1912</v>
      </c>
      <c r="B131" s="24">
        <v>1.02</v>
      </c>
      <c r="C131" s="12">
        <v>3</v>
      </c>
      <c r="D131" s="24">
        <v>3.64</v>
      </c>
      <c r="E131" s="24">
        <v>2.05</v>
      </c>
      <c r="F131" s="12">
        <v>10</v>
      </c>
      <c r="G131" s="12">
        <v>4</v>
      </c>
      <c r="H131" s="12">
        <v>28</v>
      </c>
      <c r="J131" s="12">
        <v>6</v>
      </c>
      <c r="L131" s="24">
        <f t="shared" si="6"/>
        <v>1.02</v>
      </c>
      <c r="M131" s="24">
        <f>+C131*Notes!$C$12</f>
        <v>6.520321669202348</v>
      </c>
      <c r="N131" s="24">
        <f t="shared" si="7"/>
        <v>3.64</v>
      </c>
      <c r="O131" s="24">
        <f t="shared" si="8"/>
        <v>2.05</v>
      </c>
      <c r="P131" s="24">
        <f>+F131*Notes!$C$15</f>
        <v>9.144</v>
      </c>
      <c r="Q131" s="24">
        <f t="shared" si="9"/>
        <v>4</v>
      </c>
      <c r="R131" s="24">
        <f t="shared" si="10"/>
        <v>28</v>
      </c>
      <c r="S131" s="24">
        <f>+I131*Notes!$C$14</f>
        <v>0</v>
      </c>
      <c r="T131" s="24">
        <f t="shared" si="11"/>
        <v>6</v>
      </c>
      <c r="V131" s="24">
        <f>+L131*Silver!$D278</f>
        <v>0</v>
      </c>
      <c r="W131" s="24">
        <f>+M131*Silver!$D278/100</f>
        <v>0</v>
      </c>
      <c r="X131" s="24">
        <f>+N131*Silver!$D278</f>
        <v>0</v>
      </c>
      <c r="Y131" s="24">
        <f>+O131*Silver!$D278</f>
        <v>0</v>
      </c>
      <c r="Z131" s="24">
        <f>+P131*Silver!$D278/100</f>
        <v>0</v>
      </c>
      <c r="AA131" s="24">
        <f>+Q131*Silver!$D278/100</f>
        <v>0</v>
      </c>
      <c r="AB131" s="24">
        <f>+R131*Silver!$D278/100</f>
        <v>0</v>
      </c>
      <c r="AC131" s="24">
        <f>+S131*Silver!$D278/100</f>
        <v>0</v>
      </c>
      <c r="AD131" s="24">
        <f>+T131*Silver!$D278/100</f>
        <v>0</v>
      </c>
    </row>
    <row r="132" spans="1:30" ht="15">
      <c r="A132" s="12">
        <v>1913</v>
      </c>
      <c r="B132" s="24">
        <v>1.01</v>
      </c>
      <c r="C132" s="12">
        <v>3</v>
      </c>
      <c r="D132" s="24">
        <v>3.85</v>
      </c>
      <c r="E132" s="24">
        <v>2.2</v>
      </c>
      <c r="F132" s="12">
        <v>9</v>
      </c>
      <c r="G132" s="12">
        <v>4</v>
      </c>
      <c r="H132" s="12">
        <v>28</v>
      </c>
      <c r="J132" s="12">
        <v>6</v>
      </c>
      <c r="L132" s="24">
        <f t="shared" si="6"/>
        <v>1.01</v>
      </c>
      <c r="M132" s="24">
        <f>+C132*Notes!$C$12</f>
        <v>6.520321669202348</v>
      </c>
      <c r="N132" s="24">
        <f t="shared" si="7"/>
        <v>3.85</v>
      </c>
      <c r="O132" s="24">
        <f t="shared" si="8"/>
        <v>2.2</v>
      </c>
      <c r="P132" s="24">
        <f>+F132*Notes!$C$15</f>
        <v>8.2296</v>
      </c>
      <c r="Q132" s="24">
        <f t="shared" si="9"/>
        <v>4</v>
      </c>
      <c r="R132" s="24">
        <f t="shared" si="10"/>
        <v>28</v>
      </c>
      <c r="S132" s="24">
        <f>+I132*Notes!$C$14</f>
        <v>0</v>
      </c>
      <c r="T132" s="24">
        <f t="shared" si="11"/>
        <v>6</v>
      </c>
      <c r="V132" s="24">
        <f>+L132*Silver!$D279</f>
        <v>0</v>
      </c>
      <c r="W132" s="24">
        <f>+M132*Silver!$D279/100</f>
        <v>0</v>
      </c>
      <c r="X132" s="24">
        <f>+N132*Silver!$D279</f>
        <v>0</v>
      </c>
      <c r="Y132" s="24">
        <f>+O132*Silver!$D279</f>
        <v>0</v>
      </c>
      <c r="Z132" s="24">
        <f>+P132*Silver!$D279/100</f>
        <v>0</v>
      </c>
      <c r="AA132" s="24">
        <f>+Q132*Silver!$D279/100</f>
        <v>0</v>
      </c>
      <c r="AB132" s="24">
        <f>+R132*Silver!$D279/100</f>
        <v>0</v>
      </c>
      <c r="AC132" s="24">
        <f>+S132*Silver!$D279/100</f>
        <v>0</v>
      </c>
      <c r="AD132" s="24">
        <f>+T132*Silver!$D279/100</f>
        <v>0</v>
      </c>
    </row>
    <row r="133" spans="1:30" ht="15">
      <c r="A133" s="12">
        <v>1914</v>
      </c>
      <c r="B133" s="24">
        <v>0.93</v>
      </c>
      <c r="C133" s="12">
        <v>3</v>
      </c>
      <c r="D133" s="24"/>
      <c r="E133" s="24">
        <v>2.29</v>
      </c>
      <c r="F133" s="12">
        <v>9</v>
      </c>
      <c r="G133" s="12">
        <v>4</v>
      </c>
      <c r="H133" s="12">
        <v>26</v>
      </c>
      <c r="J133" s="12">
        <v>7</v>
      </c>
      <c r="L133" s="24">
        <f t="shared" si="6"/>
        <v>0.93</v>
      </c>
      <c r="M133" s="24">
        <f>+C133*Notes!$C$12</f>
        <v>6.520321669202348</v>
      </c>
      <c r="N133" s="24">
        <f t="shared" si="7"/>
        <v>0</v>
      </c>
      <c r="O133" s="24">
        <f t="shared" si="8"/>
        <v>2.29</v>
      </c>
      <c r="P133" s="24">
        <f>+F133*Notes!$C$15</f>
        <v>8.2296</v>
      </c>
      <c r="Q133" s="24">
        <f t="shared" si="9"/>
        <v>4</v>
      </c>
      <c r="R133" s="24">
        <f t="shared" si="10"/>
        <v>26</v>
      </c>
      <c r="S133" s="24">
        <f>+I133*Notes!$C$14</f>
        <v>0</v>
      </c>
      <c r="T133" s="24">
        <f t="shared" si="11"/>
        <v>7</v>
      </c>
      <c r="V133" s="24">
        <f>+L133*Silver!$D280</f>
        <v>0</v>
      </c>
      <c r="W133" s="24">
        <f>+M133*Silver!$D280/100</f>
        <v>0</v>
      </c>
      <c r="X133" s="24">
        <f>+N133*Silver!$D280</f>
        <v>0</v>
      </c>
      <c r="Y133" s="24">
        <f>+O133*Silver!$D280</f>
        <v>0</v>
      </c>
      <c r="Z133" s="24">
        <f>+P133*Silver!$D280/100</f>
        <v>0</v>
      </c>
      <c r="AA133" s="24">
        <f>+Q133*Silver!$D280/100</f>
        <v>0</v>
      </c>
      <c r="AB133" s="24">
        <f>+R133*Silver!$D280/100</f>
        <v>0</v>
      </c>
      <c r="AC133" s="24">
        <f>+S133*Silver!$D280/100</f>
        <v>0</v>
      </c>
      <c r="AD133" s="24">
        <f>+T133*Silver!$D280/100</f>
        <v>0</v>
      </c>
    </row>
    <row r="134" spans="1:30" ht="15">
      <c r="A134" s="12">
        <v>1915</v>
      </c>
      <c r="B134" s="24">
        <v>1.07</v>
      </c>
      <c r="C134" s="12">
        <v>3</v>
      </c>
      <c r="D134" s="24"/>
      <c r="E134" s="24">
        <v>2.42</v>
      </c>
      <c r="F134" s="12">
        <v>10</v>
      </c>
      <c r="G134" s="12">
        <v>4</v>
      </c>
      <c r="H134" s="12">
        <v>27</v>
      </c>
      <c r="J134" s="12">
        <v>7</v>
      </c>
      <c r="L134" s="24">
        <f t="shared" si="6"/>
        <v>1.07</v>
      </c>
      <c r="M134" s="24">
        <f>+C134*Notes!$C$12</f>
        <v>6.520321669202348</v>
      </c>
      <c r="N134" s="24">
        <f t="shared" si="7"/>
        <v>0</v>
      </c>
      <c r="O134" s="24">
        <f t="shared" si="8"/>
        <v>2.42</v>
      </c>
      <c r="P134" s="24">
        <f>+F134*Notes!$C$15</f>
        <v>9.144</v>
      </c>
      <c r="Q134" s="24">
        <f t="shared" si="9"/>
        <v>4</v>
      </c>
      <c r="R134" s="24">
        <f t="shared" si="10"/>
        <v>27</v>
      </c>
      <c r="S134" s="24">
        <f>+I134*Notes!$C$14</f>
        <v>0</v>
      </c>
      <c r="T134" s="24">
        <f t="shared" si="11"/>
        <v>7</v>
      </c>
      <c r="V134" s="24">
        <f>+L134*Silver!$D281</f>
        <v>0</v>
      </c>
      <c r="W134" s="24">
        <f>+M134*Silver!$D281/100</f>
        <v>0</v>
      </c>
      <c r="X134" s="24">
        <f>+N134*Silver!$D281</f>
        <v>0</v>
      </c>
      <c r="Y134" s="24">
        <f>+O134*Silver!$D281</f>
        <v>0</v>
      </c>
      <c r="Z134" s="24">
        <f>+P134*Silver!$D281/100</f>
        <v>0</v>
      </c>
      <c r="AA134" s="24">
        <f>+Q134*Silver!$D281/100</f>
        <v>0</v>
      </c>
      <c r="AB134" s="24">
        <f>+R134*Silver!$D281/100</f>
        <v>0</v>
      </c>
      <c r="AC134" s="24">
        <f>+S134*Silver!$D281/100</f>
        <v>0</v>
      </c>
      <c r="AD134" s="24">
        <f>+T134*Silver!$D281/100</f>
        <v>0</v>
      </c>
    </row>
    <row r="135" spans="1:30" ht="15">
      <c r="A135" s="12">
        <v>1916</v>
      </c>
      <c r="B135" s="24">
        <v>1.07</v>
      </c>
      <c r="C135" s="12">
        <v>4</v>
      </c>
      <c r="D135" s="24"/>
      <c r="E135" s="24">
        <v>2.37</v>
      </c>
      <c r="F135" s="12">
        <v>10</v>
      </c>
      <c r="G135" s="12">
        <v>4</v>
      </c>
      <c r="H135" s="12">
        <v>30</v>
      </c>
      <c r="J135" s="12">
        <v>7</v>
      </c>
      <c r="L135" s="24">
        <f t="shared" si="6"/>
        <v>1.07</v>
      </c>
      <c r="M135" s="24">
        <f>+C135*Notes!$C$12</f>
        <v>8.69376222560313</v>
      </c>
      <c r="N135" s="24">
        <f t="shared" si="7"/>
        <v>0</v>
      </c>
      <c r="O135" s="24">
        <f t="shared" si="8"/>
        <v>2.37</v>
      </c>
      <c r="P135" s="24">
        <f>+F135*Notes!$C$15</f>
        <v>9.144</v>
      </c>
      <c r="Q135" s="24">
        <f t="shared" si="9"/>
        <v>4</v>
      </c>
      <c r="R135" s="24">
        <f t="shared" si="10"/>
        <v>30</v>
      </c>
      <c r="S135" s="24">
        <f>+I135*Notes!$C$14</f>
        <v>0</v>
      </c>
      <c r="T135" s="24">
        <f t="shared" si="11"/>
        <v>7</v>
      </c>
      <c r="V135" s="24">
        <f>+L135*Silver!$D282</f>
        <v>0</v>
      </c>
      <c r="W135" s="24">
        <f>+M135*Silver!$D282/100</f>
        <v>0</v>
      </c>
      <c r="X135" s="24">
        <f>+N135*Silver!$D282</f>
        <v>0</v>
      </c>
      <c r="Y135" s="24">
        <f>+O135*Silver!$D282</f>
        <v>0</v>
      </c>
      <c r="Z135" s="24">
        <f>+P135*Silver!$D282/100</f>
        <v>0</v>
      </c>
      <c r="AA135" s="24">
        <f>+Q135*Silver!$D282/100</f>
        <v>0</v>
      </c>
      <c r="AB135" s="24">
        <f>+R135*Silver!$D282/100</f>
        <v>0</v>
      </c>
      <c r="AC135" s="24">
        <f>+S135*Silver!$D282/100</f>
        <v>0</v>
      </c>
      <c r="AD135" s="24">
        <f>+T135*Silver!$D282/100</f>
        <v>0</v>
      </c>
    </row>
    <row r="136" spans="1:30" ht="15">
      <c r="A136" s="12">
        <v>1917</v>
      </c>
      <c r="B136" s="24">
        <v>1.37</v>
      </c>
      <c r="C136" s="12">
        <v>6</v>
      </c>
      <c r="D136" s="24"/>
      <c r="E136" s="24">
        <v>2.68</v>
      </c>
      <c r="F136" s="12">
        <v>14</v>
      </c>
      <c r="G136" s="12">
        <v>6</v>
      </c>
      <c r="H136" s="12">
        <v>58</v>
      </c>
      <c r="J136" s="12">
        <v>10</v>
      </c>
      <c r="L136" s="24">
        <f t="shared" si="6"/>
        <v>1.37</v>
      </c>
      <c r="M136" s="24">
        <f>+C136*Notes!$C$12</f>
        <v>13.040643338404696</v>
      </c>
      <c r="N136" s="24">
        <f t="shared" si="7"/>
        <v>0</v>
      </c>
      <c r="O136" s="24">
        <f t="shared" si="8"/>
        <v>2.68</v>
      </c>
      <c r="P136" s="24">
        <f>+F136*Notes!$C$15</f>
        <v>12.8016</v>
      </c>
      <c r="Q136" s="24">
        <f t="shared" si="9"/>
        <v>6</v>
      </c>
      <c r="R136" s="24">
        <f t="shared" si="10"/>
        <v>58</v>
      </c>
      <c r="S136" s="24">
        <f>+I136*Notes!$C$14</f>
        <v>0</v>
      </c>
      <c r="T136" s="24">
        <f t="shared" si="11"/>
        <v>10</v>
      </c>
      <c r="V136" s="24">
        <f>+L136*Silver!$D283</f>
        <v>0</v>
      </c>
      <c r="W136" s="24">
        <f>+M136*Silver!$D283/100</f>
        <v>0</v>
      </c>
      <c r="X136" s="24">
        <f>+N136*Silver!$D283</f>
        <v>0</v>
      </c>
      <c r="Y136" s="24">
        <f>+O136*Silver!$D283</f>
        <v>0</v>
      </c>
      <c r="Z136" s="24">
        <f>+P136*Silver!$D283/100</f>
        <v>0</v>
      </c>
      <c r="AA136" s="24">
        <f>+Q136*Silver!$D283/100</f>
        <v>0</v>
      </c>
      <c r="AB136" s="24">
        <f>+R136*Silver!$D283/100</f>
        <v>0</v>
      </c>
      <c r="AC136" s="24">
        <f>+S136*Silver!$D283/100</f>
        <v>0</v>
      </c>
      <c r="AD136" s="24">
        <f>+T136*Silver!$D283/100</f>
        <v>0</v>
      </c>
    </row>
    <row r="137" spans="1:30" ht="15">
      <c r="A137" s="12">
        <v>1918</v>
      </c>
      <c r="B137" s="24">
        <v>1.66</v>
      </c>
      <c r="C137" s="12">
        <v>6</v>
      </c>
      <c r="D137" s="24"/>
      <c r="E137" s="24">
        <v>3.3</v>
      </c>
      <c r="F137" s="12">
        <v>24</v>
      </c>
      <c r="G137" s="12">
        <v>8</v>
      </c>
      <c r="H137" s="12">
        <v>63</v>
      </c>
      <c r="J137" s="12">
        <v>16</v>
      </c>
      <c r="L137" s="24">
        <f t="shared" si="6"/>
        <v>1.66</v>
      </c>
      <c r="M137" s="24">
        <f>+C137*Notes!$C$12</f>
        <v>13.040643338404696</v>
      </c>
      <c r="N137" s="24">
        <f t="shared" si="7"/>
        <v>0</v>
      </c>
      <c r="O137" s="24">
        <f t="shared" si="8"/>
        <v>3.3</v>
      </c>
      <c r="P137" s="24">
        <f>+F137*Notes!$C$15</f>
        <v>21.9456</v>
      </c>
      <c r="Q137" s="24">
        <f t="shared" si="9"/>
        <v>8</v>
      </c>
      <c r="R137" s="24">
        <f t="shared" si="10"/>
        <v>63</v>
      </c>
      <c r="S137" s="24">
        <f>+I137*Notes!$C$14</f>
        <v>0</v>
      </c>
      <c r="T137" s="24">
        <f t="shared" si="11"/>
        <v>16</v>
      </c>
      <c r="V137" s="24">
        <f>+L137*Silver!$D284</f>
        <v>0</v>
      </c>
      <c r="W137" s="24">
        <f>+M137*Silver!$D284/100</f>
        <v>0</v>
      </c>
      <c r="X137" s="24">
        <f>+N137*Silver!$D284</f>
        <v>0</v>
      </c>
      <c r="Y137" s="24">
        <f>+O137*Silver!$D284</f>
        <v>0</v>
      </c>
      <c r="Z137" s="24">
        <f>+P137*Silver!$D284/100</f>
        <v>0</v>
      </c>
      <c r="AA137" s="24">
        <f>+Q137*Silver!$D284/100</f>
        <v>0</v>
      </c>
      <c r="AB137" s="24">
        <f>+R137*Silver!$D284/100</f>
        <v>0</v>
      </c>
      <c r="AC137" s="24">
        <f>+S137*Silver!$D284/100</f>
        <v>0</v>
      </c>
      <c r="AD137" s="24">
        <f>+T137*Silver!$D284/100</f>
        <v>0</v>
      </c>
    </row>
    <row r="138" spans="1:30" ht="15">
      <c r="A138" s="12">
        <v>1919</v>
      </c>
      <c r="B138" s="24">
        <v>2</v>
      </c>
      <c r="C138" s="12">
        <v>6</v>
      </c>
      <c r="D138" s="24"/>
      <c r="E138" s="24">
        <v>3.76</v>
      </c>
      <c r="F138" s="12">
        <v>26</v>
      </c>
      <c r="G138" s="12">
        <v>9</v>
      </c>
      <c r="H138" s="12">
        <v>72</v>
      </c>
      <c r="J138" s="12">
        <v>17</v>
      </c>
      <c r="L138" s="24">
        <f aca="true" t="shared" si="12" ref="L138:L159">+B138</f>
        <v>2</v>
      </c>
      <c r="M138" s="24">
        <f>+C138*Notes!$C$12</f>
        <v>13.040643338404696</v>
      </c>
      <c r="N138" s="24">
        <f aca="true" t="shared" si="13" ref="N138:N159">+D138</f>
        <v>0</v>
      </c>
      <c r="O138" s="24">
        <f aca="true" t="shared" si="14" ref="O138:O159">+E138</f>
        <v>3.76</v>
      </c>
      <c r="P138" s="24">
        <f>+F138*Notes!$C$15</f>
        <v>23.7744</v>
      </c>
      <c r="Q138" s="24">
        <f aca="true" t="shared" si="15" ref="Q138:Q159">+G138</f>
        <v>9</v>
      </c>
      <c r="R138" s="24">
        <f aca="true" t="shared" si="16" ref="R138:R159">+H138</f>
        <v>72</v>
      </c>
      <c r="S138" s="24">
        <f>+I138*Notes!$C$14</f>
        <v>0</v>
      </c>
      <c r="T138" s="24">
        <f aca="true" t="shared" si="17" ref="T138:T159">+J138</f>
        <v>17</v>
      </c>
      <c r="V138" s="24">
        <f>+L138*Silver!$D285</f>
        <v>0</v>
      </c>
      <c r="W138" s="24">
        <f>+M138*Silver!$D285/100</f>
        <v>0</v>
      </c>
      <c r="X138" s="24">
        <f>+N138*Silver!$D285</f>
        <v>0</v>
      </c>
      <c r="Y138" s="24">
        <f>+O138*Silver!$D285</f>
        <v>0</v>
      </c>
      <c r="Z138" s="24">
        <f>+P138*Silver!$D285/100</f>
        <v>0</v>
      </c>
      <c r="AA138" s="24">
        <f>+Q138*Silver!$D285/100</f>
        <v>0</v>
      </c>
      <c r="AB138" s="24">
        <f>+R138*Silver!$D285/100</f>
        <v>0</v>
      </c>
      <c r="AC138" s="24">
        <f>+S138*Silver!$D285/100</f>
        <v>0</v>
      </c>
      <c r="AD138" s="24">
        <f>+T138*Silver!$D285/100</f>
        <v>0</v>
      </c>
    </row>
    <row r="139" spans="1:30" ht="15">
      <c r="A139" s="12">
        <v>1920</v>
      </c>
      <c r="B139" s="24">
        <v>2.08</v>
      </c>
      <c r="C139" s="12">
        <v>9</v>
      </c>
      <c r="D139" s="24"/>
      <c r="E139" s="24">
        <v>4.28</v>
      </c>
      <c r="F139" s="12">
        <v>32</v>
      </c>
      <c r="G139" s="12">
        <v>10</v>
      </c>
      <c r="H139" s="12">
        <v>69</v>
      </c>
      <c r="J139" s="12">
        <v>16</v>
      </c>
      <c r="L139" s="24">
        <f t="shared" si="12"/>
        <v>2.08</v>
      </c>
      <c r="M139" s="24">
        <f>+C139*Notes!$C$12</f>
        <v>19.560965007607045</v>
      </c>
      <c r="N139" s="24">
        <f t="shared" si="13"/>
        <v>0</v>
      </c>
      <c r="O139" s="24">
        <f t="shared" si="14"/>
        <v>4.28</v>
      </c>
      <c r="P139" s="24">
        <f>+F139*Notes!$C$15</f>
        <v>29.2608</v>
      </c>
      <c r="Q139" s="24">
        <f t="shared" si="15"/>
        <v>10</v>
      </c>
      <c r="R139" s="24">
        <f t="shared" si="16"/>
        <v>69</v>
      </c>
      <c r="S139" s="24">
        <f>+I139*Notes!$C$14</f>
        <v>0</v>
      </c>
      <c r="T139" s="24">
        <f t="shared" si="17"/>
        <v>16</v>
      </c>
      <c r="V139" s="24">
        <f>+L139*Silver!$D286</f>
        <v>0</v>
      </c>
      <c r="W139" s="24">
        <f>+M139*Silver!$D286/100</f>
        <v>0</v>
      </c>
      <c r="X139" s="24">
        <f>+N139*Silver!$D286</f>
        <v>0</v>
      </c>
      <c r="Y139" s="24">
        <f>+O139*Silver!$D286</f>
        <v>0</v>
      </c>
      <c r="Z139" s="24">
        <f>+P139*Silver!$D286/100</f>
        <v>0</v>
      </c>
      <c r="AA139" s="24">
        <f>+Q139*Silver!$D286/100</f>
        <v>0</v>
      </c>
      <c r="AB139" s="24">
        <f>+R139*Silver!$D286/100</f>
        <v>0</v>
      </c>
      <c r="AC139" s="24">
        <f>+S139*Silver!$D286/100</f>
        <v>0</v>
      </c>
      <c r="AD139" s="24">
        <f>+T139*Silver!$D286/100</f>
        <v>0</v>
      </c>
    </row>
    <row r="140" spans="1:30" ht="15">
      <c r="A140" s="12">
        <v>1921</v>
      </c>
      <c r="B140" s="24">
        <v>2.15</v>
      </c>
      <c r="C140" s="12">
        <v>7</v>
      </c>
      <c r="D140" s="24"/>
      <c r="E140" s="24">
        <v>4.2</v>
      </c>
      <c r="F140" s="12">
        <v>26</v>
      </c>
      <c r="G140" s="12">
        <v>9</v>
      </c>
      <c r="H140" s="12">
        <v>71</v>
      </c>
      <c r="L140" s="24">
        <f t="shared" si="12"/>
        <v>2.15</v>
      </c>
      <c r="M140" s="24">
        <f>+C140*Notes!$C$12</f>
        <v>15.214083894805478</v>
      </c>
      <c r="N140" s="24">
        <f t="shared" si="13"/>
        <v>0</v>
      </c>
      <c r="O140" s="24">
        <f t="shared" si="14"/>
        <v>4.2</v>
      </c>
      <c r="P140" s="24">
        <f>+F140*Notes!$C$15</f>
        <v>23.7744</v>
      </c>
      <c r="Q140" s="24">
        <f t="shared" si="15"/>
        <v>9</v>
      </c>
      <c r="R140" s="24">
        <f t="shared" si="16"/>
        <v>71</v>
      </c>
      <c r="S140" s="24">
        <f>+I140*Notes!$C$14</f>
        <v>0</v>
      </c>
      <c r="T140" s="24">
        <f t="shared" si="17"/>
        <v>0</v>
      </c>
      <c r="V140" s="24">
        <f>+L140*Silver!$D287</f>
        <v>0</v>
      </c>
      <c r="W140" s="24">
        <f>+M140*Silver!$D287/100</f>
        <v>0</v>
      </c>
      <c r="X140" s="24">
        <f>+N140*Silver!$D287</f>
        <v>0</v>
      </c>
      <c r="Y140" s="24">
        <f>+O140*Silver!$D287</f>
        <v>0</v>
      </c>
      <c r="Z140" s="24">
        <f>+P140*Silver!$D287/100</f>
        <v>0</v>
      </c>
      <c r="AA140" s="24">
        <f>+Q140*Silver!$D287/100</f>
        <v>0</v>
      </c>
      <c r="AB140" s="24">
        <f>+R140*Silver!$D287/100</f>
        <v>0</v>
      </c>
      <c r="AC140" s="24">
        <f>+S140*Silver!$D287/100</f>
        <v>0</v>
      </c>
      <c r="AD140" s="24">
        <f>+T140*Silver!$D287/100</f>
        <v>0</v>
      </c>
    </row>
    <row r="141" spans="1:30" ht="15">
      <c r="A141" s="12">
        <v>1922</v>
      </c>
      <c r="B141" s="24">
        <v>1.91</v>
      </c>
      <c r="C141" s="12">
        <v>5</v>
      </c>
      <c r="D141" s="24"/>
      <c r="E141" s="24">
        <v>3.9</v>
      </c>
      <c r="F141" s="12">
        <v>19</v>
      </c>
      <c r="G141" s="12">
        <v>8</v>
      </c>
      <c r="H141" s="12">
        <v>61</v>
      </c>
      <c r="L141" s="24">
        <f t="shared" si="12"/>
        <v>1.91</v>
      </c>
      <c r="M141" s="24">
        <f>+C141*Notes!$C$12</f>
        <v>10.867202782003913</v>
      </c>
      <c r="N141" s="24">
        <f t="shared" si="13"/>
        <v>0</v>
      </c>
      <c r="O141" s="24">
        <f t="shared" si="14"/>
        <v>3.9</v>
      </c>
      <c r="P141" s="24">
        <f>+F141*Notes!$C$15</f>
        <v>17.3736</v>
      </c>
      <c r="Q141" s="24">
        <f t="shared" si="15"/>
        <v>8</v>
      </c>
      <c r="R141" s="24">
        <f t="shared" si="16"/>
        <v>61</v>
      </c>
      <c r="S141" s="24">
        <f>+I141*Notes!$C$14</f>
        <v>0</v>
      </c>
      <c r="T141" s="24">
        <f t="shared" si="17"/>
        <v>0</v>
      </c>
      <c r="V141" s="24">
        <f>+L141*Silver!$D288</f>
        <v>0</v>
      </c>
      <c r="W141" s="24">
        <f>+M141*Silver!$D288/100</f>
        <v>0</v>
      </c>
      <c r="X141" s="24">
        <f>+N141*Silver!$D288</f>
        <v>0</v>
      </c>
      <c r="Y141" s="24">
        <f>+O141*Silver!$D288</f>
        <v>0</v>
      </c>
      <c r="Z141" s="24">
        <f>+P141*Silver!$D288/100</f>
        <v>0</v>
      </c>
      <c r="AA141" s="24">
        <f>+Q141*Silver!$D288/100</f>
        <v>0</v>
      </c>
      <c r="AB141" s="24">
        <f>+R141*Silver!$D288/100</f>
        <v>0</v>
      </c>
      <c r="AC141" s="24">
        <f>+S141*Silver!$D288/100</f>
        <v>0</v>
      </c>
      <c r="AD141" s="24">
        <f>+T141*Silver!$D288/100</f>
        <v>0</v>
      </c>
    </row>
    <row r="142" spans="1:30" ht="15">
      <c r="A142" s="12">
        <v>1923</v>
      </c>
      <c r="B142" s="24">
        <v>2.07</v>
      </c>
      <c r="C142" s="12">
        <v>6</v>
      </c>
      <c r="D142" s="24"/>
      <c r="E142" s="24">
        <v>3.58</v>
      </c>
      <c r="F142" s="12">
        <v>21</v>
      </c>
      <c r="G142" s="12">
        <v>8</v>
      </c>
      <c r="H142" s="12">
        <v>63</v>
      </c>
      <c r="L142" s="24">
        <f t="shared" si="12"/>
        <v>2.07</v>
      </c>
      <c r="M142" s="24">
        <f>+C142*Notes!$C$12</f>
        <v>13.040643338404696</v>
      </c>
      <c r="N142" s="24">
        <f t="shared" si="13"/>
        <v>0</v>
      </c>
      <c r="O142" s="24">
        <f t="shared" si="14"/>
        <v>3.58</v>
      </c>
      <c r="P142" s="24">
        <f>+F142*Notes!$C$15</f>
        <v>19.2024</v>
      </c>
      <c r="Q142" s="24">
        <f t="shared" si="15"/>
        <v>8</v>
      </c>
      <c r="R142" s="24">
        <f t="shared" si="16"/>
        <v>63</v>
      </c>
      <c r="S142" s="24">
        <f>+I142*Notes!$C$14</f>
        <v>0</v>
      </c>
      <c r="T142" s="24">
        <f t="shared" si="17"/>
        <v>0</v>
      </c>
      <c r="V142" s="24">
        <f>+L142*Silver!$D289</f>
        <v>0</v>
      </c>
      <c r="W142" s="24">
        <f>+M142*Silver!$D289/100</f>
        <v>0</v>
      </c>
      <c r="X142" s="24">
        <f>+N142*Silver!$D289</f>
        <v>0</v>
      </c>
      <c r="Y142" s="24">
        <f>+O142*Silver!$D289</f>
        <v>0</v>
      </c>
      <c r="Z142" s="24">
        <f>+P142*Silver!$D289/100</f>
        <v>0</v>
      </c>
      <c r="AA142" s="24">
        <f>+Q142*Silver!$D289/100</f>
        <v>0</v>
      </c>
      <c r="AB142" s="24">
        <f>+R142*Silver!$D289/100</f>
        <v>0</v>
      </c>
      <c r="AC142" s="24">
        <f>+S142*Silver!$D289/100</f>
        <v>0</v>
      </c>
      <c r="AD142" s="24">
        <f>+T142*Silver!$D289/100</f>
        <v>0</v>
      </c>
    </row>
    <row r="143" spans="1:30" ht="15">
      <c r="A143" s="12">
        <v>1924</v>
      </c>
      <c r="B143" s="24">
        <v>2.07</v>
      </c>
      <c r="C143" s="12">
        <v>6</v>
      </c>
      <c r="D143" s="24"/>
      <c r="E143" s="24">
        <v>3.71</v>
      </c>
      <c r="F143" s="12">
        <v>20</v>
      </c>
      <c r="G143" s="12">
        <v>8</v>
      </c>
      <c r="H143" s="12">
        <v>59</v>
      </c>
      <c r="L143" s="24">
        <f t="shared" si="12"/>
        <v>2.07</v>
      </c>
      <c r="M143" s="24">
        <f>+C143*Notes!$C$12</f>
        <v>13.040643338404696</v>
      </c>
      <c r="N143" s="24">
        <f t="shared" si="13"/>
        <v>0</v>
      </c>
      <c r="O143" s="24">
        <f t="shared" si="14"/>
        <v>3.71</v>
      </c>
      <c r="P143" s="24">
        <f>+F143*Notes!$C$15</f>
        <v>18.288</v>
      </c>
      <c r="Q143" s="24">
        <f t="shared" si="15"/>
        <v>8</v>
      </c>
      <c r="R143" s="24">
        <f t="shared" si="16"/>
        <v>59</v>
      </c>
      <c r="S143" s="24">
        <f>+I143*Notes!$C$14</f>
        <v>0</v>
      </c>
      <c r="T143" s="24">
        <f t="shared" si="17"/>
        <v>0</v>
      </c>
      <c r="V143" s="24">
        <f>+L143*Silver!$D290</f>
        <v>0</v>
      </c>
      <c r="W143" s="24">
        <f>+M143*Silver!$D290/100</f>
        <v>0</v>
      </c>
      <c r="X143" s="24">
        <f>+N143*Silver!$D290</f>
        <v>0</v>
      </c>
      <c r="Y143" s="24">
        <f>+O143*Silver!$D290</f>
        <v>0</v>
      </c>
      <c r="Z143" s="24">
        <f>+P143*Silver!$D290/100</f>
        <v>0</v>
      </c>
      <c r="AA143" s="24">
        <f>+Q143*Silver!$D290/100</f>
        <v>0</v>
      </c>
      <c r="AB143" s="24">
        <f>+R143*Silver!$D290/100</f>
        <v>0</v>
      </c>
      <c r="AC143" s="24">
        <f>+S143*Silver!$D290/100</f>
        <v>0</v>
      </c>
      <c r="AD143" s="24">
        <f>+T143*Silver!$D290/100</f>
        <v>0</v>
      </c>
    </row>
    <row r="144" spans="1:30" ht="15">
      <c r="A144" s="12">
        <v>1925</v>
      </c>
      <c r="B144" s="24">
        <v>1.93</v>
      </c>
      <c r="C144" s="12">
        <v>6</v>
      </c>
      <c r="D144" s="24"/>
      <c r="E144" s="24">
        <v>3.68</v>
      </c>
      <c r="F144" s="12">
        <v>24</v>
      </c>
      <c r="G144" s="12">
        <v>8</v>
      </c>
      <c r="H144" s="12">
        <v>59</v>
      </c>
      <c r="L144" s="24">
        <f t="shared" si="12"/>
        <v>1.93</v>
      </c>
      <c r="M144" s="24">
        <f>+C144*Notes!$C$12</f>
        <v>13.040643338404696</v>
      </c>
      <c r="N144" s="24">
        <f t="shared" si="13"/>
        <v>0</v>
      </c>
      <c r="O144" s="24">
        <f t="shared" si="14"/>
        <v>3.68</v>
      </c>
      <c r="P144" s="24">
        <f>+F144*Notes!$C$15</f>
        <v>21.9456</v>
      </c>
      <c r="Q144" s="24">
        <f t="shared" si="15"/>
        <v>8</v>
      </c>
      <c r="R144" s="24">
        <f t="shared" si="16"/>
        <v>59</v>
      </c>
      <c r="S144" s="24">
        <f>+I144*Notes!$C$14</f>
        <v>0</v>
      </c>
      <c r="T144" s="24">
        <f t="shared" si="17"/>
        <v>0</v>
      </c>
      <c r="V144" s="24">
        <f>+L144*Silver!$D291</f>
        <v>0</v>
      </c>
      <c r="W144" s="24">
        <f>+M144*Silver!$D291/100</f>
        <v>0</v>
      </c>
      <c r="X144" s="24">
        <f>+N144*Silver!$D291</f>
        <v>0</v>
      </c>
      <c r="Y144" s="24">
        <f>+O144*Silver!$D291</f>
        <v>0</v>
      </c>
      <c r="Z144" s="24">
        <f>+P144*Silver!$D291/100</f>
        <v>0</v>
      </c>
      <c r="AA144" s="24">
        <f>+Q144*Silver!$D291/100</f>
        <v>0</v>
      </c>
      <c r="AB144" s="24">
        <f>+R144*Silver!$D291/100</f>
        <v>0</v>
      </c>
      <c r="AC144" s="24">
        <f>+S144*Silver!$D291/100</f>
        <v>0</v>
      </c>
      <c r="AD144" s="24">
        <f>+T144*Silver!$D291/100</f>
        <v>0</v>
      </c>
    </row>
    <row r="145" spans="1:30" ht="15">
      <c r="A145" s="12">
        <v>1926</v>
      </c>
      <c r="B145" s="24">
        <v>1.94</v>
      </c>
      <c r="C145" s="12">
        <v>6</v>
      </c>
      <c r="D145" s="24"/>
      <c r="E145" s="24">
        <v>3.79</v>
      </c>
      <c r="F145" s="12">
        <v>18</v>
      </c>
      <c r="G145" s="12">
        <v>7</v>
      </c>
      <c r="H145" s="12">
        <v>60</v>
      </c>
      <c r="L145" s="24">
        <f t="shared" si="12"/>
        <v>1.94</v>
      </c>
      <c r="M145" s="24">
        <f>+C145*Notes!$C$12</f>
        <v>13.040643338404696</v>
      </c>
      <c r="N145" s="24">
        <f t="shared" si="13"/>
        <v>0</v>
      </c>
      <c r="O145" s="24">
        <f t="shared" si="14"/>
        <v>3.79</v>
      </c>
      <c r="P145" s="24">
        <f>+F145*Notes!$C$15</f>
        <v>16.4592</v>
      </c>
      <c r="Q145" s="24">
        <f t="shared" si="15"/>
        <v>7</v>
      </c>
      <c r="R145" s="24">
        <f t="shared" si="16"/>
        <v>60</v>
      </c>
      <c r="S145" s="24">
        <f>+I145*Notes!$C$14</f>
        <v>0</v>
      </c>
      <c r="T145" s="24">
        <f t="shared" si="17"/>
        <v>0</v>
      </c>
      <c r="V145" s="24">
        <f>+L145*Silver!$D292</f>
        <v>0</v>
      </c>
      <c r="W145" s="24">
        <f>+M145*Silver!$D292/100</f>
        <v>0</v>
      </c>
      <c r="X145" s="24">
        <f>+N145*Silver!$D292</f>
        <v>0</v>
      </c>
      <c r="Y145" s="24">
        <f>+O145*Silver!$D292</f>
        <v>0</v>
      </c>
      <c r="Z145" s="24">
        <f>+P145*Silver!$D292/100</f>
        <v>0</v>
      </c>
      <c r="AA145" s="24">
        <f>+Q145*Silver!$D292/100</f>
        <v>0</v>
      </c>
      <c r="AB145" s="24">
        <f>+R145*Silver!$D292/100</f>
        <v>0</v>
      </c>
      <c r="AC145" s="24">
        <f>+S145*Silver!$D292/100</f>
        <v>0</v>
      </c>
      <c r="AD145" s="24">
        <f>+T145*Silver!$D292/100</f>
        <v>0</v>
      </c>
    </row>
    <row r="146" spans="1:30" ht="15">
      <c r="A146" s="12">
        <v>1927</v>
      </c>
      <c r="B146" s="24">
        <v>2.04</v>
      </c>
      <c r="C146" s="12">
        <v>6</v>
      </c>
      <c r="D146" s="24"/>
      <c r="E146" s="24">
        <v>4.13</v>
      </c>
      <c r="F146" s="12">
        <v>15</v>
      </c>
      <c r="G146" s="12">
        <v>8</v>
      </c>
      <c r="H146" s="12">
        <v>62</v>
      </c>
      <c r="L146" s="24">
        <f t="shared" si="12"/>
        <v>2.04</v>
      </c>
      <c r="M146" s="24">
        <f>+C146*Notes!$C$12</f>
        <v>13.040643338404696</v>
      </c>
      <c r="N146" s="24">
        <f t="shared" si="13"/>
        <v>0</v>
      </c>
      <c r="O146" s="24">
        <f t="shared" si="14"/>
        <v>4.13</v>
      </c>
      <c r="P146" s="24">
        <f>+F146*Notes!$C$15</f>
        <v>13.716</v>
      </c>
      <c r="Q146" s="24">
        <f t="shared" si="15"/>
        <v>8</v>
      </c>
      <c r="R146" s="24">
        <f t="shared" si="16"/>
        <v>62</v>
      </c>
      <c r="S146" s="24">
        <f>+I146*Notes!$C$14</f>
        <v>0</v>
      </c>
      <c r="T146" s="24">
        <f t="shared" si="17"/>
        <v>0</v>
      </c>
      <c r="V146" s="24">
        <f>+L146*Silver!$D293</f>
        <v>0</v>
      </c>
      <c r="W146" s="24">
        <f>+M146*Silver!$D293/100</f>
        <v>0</v>
      </c>
      <c r="X146" s="24">
        <f>+N146*Silver!$D293</f>
        <v>0</v>
      </c>
      <c r="Y146" s="24">
        <f>+O146*Silver!$D293</f>
        <v>0</v>
      </c>
      <c r="Z146" s="24">
        <f>+P146*Silver!$D293/100</f>
        <v>0</v>
      </c>
      <c r="AA146" s="24">
        <f>+Q146*Silver!$D293/100</f>
        <v>0</v>
      </c>
      <c r="AB146" s="24">
        <f>+R146*Silver!$D293/100</f>
        <v>0</v>
      </c>
      <c r="AC146" s="24">
        <f>+S146*Silver!$D293/100</f>
        <v>0</v>
      </c>
      <c r="AD146" s="24">
        <f>+T146*Silver!$D293/100</f>
        <v>0</v>
      </c>
    </row>
    <row r="147" spans="1:30" ht="15">
      <c r="A147" s="12">
        <v>1928</v>
      </c>
      <c r="B147" s="24">
        <v>1.97</v>
      </c>
      <c r="C147" s="12">
        <v>6</v>
      </c>
      <c r="D147" s="24"/>
      <c r="E147" s="24">
        <v>3.68</v>
      </c>
      <c r="F147" s="12">
        <v>17</v>
      </c>
      <c r="G147" s="12">
        <v>8</v>
      </c>
      <c r="H147" s="12">
        <v>60</v>
      </c>
      <c r="L147" s="24">
        <f t="shared" si="12"/>
        <v>1.97</v>
      </c>
      <c r="M147" s="24">
        <f>+C147*Notes!$C$12</f>
        <v>13.040643338404696</v>
      </c>
      <c r="N147" s="24">
        <f t="shared" si="13"/>
        <v>0</v>
      </c>
      <c r="O147" s="24">
        <f t="shared" si="14"/>
        <v>3.68</v>
      </c>
      <c r="P147" s="24">
        <f>+F147*Notes!$C$15</f>
        <v>15.5448</v>
      </c>
      <c r="Q147" s="24">
        <f t="shared" si="15"/>
        <v>8</v>
      </c>
      <c r="R147" s="24">
        <f t="shared" si="16"/>
        <v>60</v>
      </c>
      <c r="S147" s="24">
        <f>+I147*Notes!$C$14</f>
        <v>0</v>
      </c>
      <c r="T147" s="24">
        <f t="shared" si="17"/>
        <v>0</v>
      </c>
      <c r="V147" s="24">
        <f>+L147*Silver!$D294</f>
        <v>0</v>
      </c>
      <c r="W147" s="24">
        <f>+M147*Silver!$D294/100</f>
        <v>0</v>
      </c>
      <c r="X147" s="24">
        <f>+N147*Silver!$D294</f>
        <v>0</v>
      </c>
      <c r="Y147" s="24">
        <f>+O147*Silver!$D294</f>
        <v>0</v>
      </c>
      <c r="Z147" s="24">
        <f>+P147*Silver!$D294/100</f>
        <v>0</v>
      </c>
      <c r="AA147" s="24">
        <f>+Q147*Silver!$D294/100</f>
        <v>0</v>
      </c>
      <c r="AB147" s="24">
        <f>+R147*Silver!$D294/100</f>
        <v>0</v>
      </c>
      <c r="AC147" s="24">
        <f>+S147*Silver!$D294/100</f>
        <v>0</v>
      </c>
      <c r="AD147" s="24">
        <f>+T147*Silver!$D294/100</f>
        <v>0</v>
      </c>
    </row>
    <row r="148" spans="1:30" ht="15">
      <c r="A148" s="12">
        <v>1929</v>
      </c>
      <c r="B148" s="24">
        <v>1.95</v>
      </c>
      <c r="C148" s="12">
        <v>6</v>
      </c>
      <c r="D148" s="24"/>
      <c r="E148" s="24">
        <v>4.14</v>
      </c>
      <c r="F148" s="12">
        <v>14</v>
      </c>
      <c r="G148" s="12">
        <v>8</v>
      </c>
      <c r="H148" s="12">
        <v>61</v>
      </c>
      <c r="L148" s="24">
        <f t="shared" si="12"/>
        <v>1.95</v>
      </c>
      <c r="M148" s="24">
        <f>+C148*Notes!$C$12</f>
        <v>13.040643338404696</v>
      </c>
      <c r="N148" s="24">
        <f t="shared" si="13"/>
        <v>0</v>
      </c>
      <c r="O148" s="24">
        <f t="shared" si="14"/>
        <v>4.14</v>
      </c>
      <c r="P148" s="24">
        <f>+F148*Notes!$C$15</f>
        <v>12.8016</v>
      </c>
      <c r="Q148" s="24">
        <f t="shared" si="15"/>
        <v>8</v>
      </c>
      <c r="R148" s="24">
        <f t="shared" si="16"/>
        <v>61</v>
      </c>
      <c r="S148" s="24">
        <f>+I148*Notes!$C$14</f>
        <v>0</v>
      </c>
      <c r="T148" s="24">
        <f t="shared" si="17"/>
        <v>0</v>
      </c>
      <c r="V148" s="24">
        <f>+L148*Silver!$D295</f>
        <v>0</v>
      </c>
      <c r="W148" s="24">
        <f>+M148*Silver!$D295/100</f>
        <v>0</v>
      </c>
      <c r="X148" s="24">
        <f>+N148*Silver!$D295</f>
        <v>0</v>
      </c>
      <c r="Y148" s="24">
        <f>+O148*Silver!$D295</f>
        <v>0</v>
      </c>
      <c r="Z148" s="24">
        <f>+P148*Silver!$D295/100</f>
        <v>0</v>
      </c>
      <c r="AA148" s="24">
        <f>+Q148*Silver!$D295/100</f>
        <v>0</v>
      </c>
      <c r="AB148" s="24">
        <f>+R148*Silver!$D295/100</f>
        <v>0</v>
      </c>
      <c r="AC148" s="24">
        <f>+S148*Silver!$D295/100</f>
        <v>0</v>
      </c>
      <c r="AD148" s="24">
        <f>+T148*Silver!$D295/100</f>
        <v>0</v>
      </c>
    </row>
    <row r="149" spans="1:30" ht="15">
      <c r="A149" s="12">
        <v>1930</v>
      </c>
      <c r="B149" s="24">
        <v>1.9</v>
      </c>
      <c r="C149" s="12">
        <v>6</v>
      </c>
      <c r="D149" s="24"/>
      <c r="E149" s="24">
        <v>3.77</v>
      </c>
      <c r="F149" s="12">
        <v>14</v>
      </c>
      <c r="G149" s="12">
        <v>8</v>
      </c>
      <c r="H149" s="12">
        <v>64</v>
      </c>
      <c r="L149" s="24">
        <f t="shared" si="12"/>
        <v>1.9</v>
      </c>
      <c r="M149" s="24">
        <f>+C149*Notes!$C$12</f>
        <v>13.040643338404696</v>
      </c>
      <c r="N149" s="24">
        <f t="shared" si="13"/>
        <v>0</v>
      </c>
      <c r="O149" s="24">
        <f t="shared" si="14"/>
        <v>3.77</v>
      </c>
      <c r="P149" s="24">
        <f>+F149*Notes!$C$15</f>
        <v>12.8016</v>
      </c>
      <c r="Q149" s="24">
        <f t="shared" si="15"/>
        <v>8</v>
      </c>
      <c r="R149" s="24">
        <f t="shared" si="16"/>
        <v>64</v>
      </c>
      <c r="S149" s="24">
        <f>+I149*Notes!$C$14</f>
        <v>0</v>
      </c>
      <c r="T149" s="24">
        <f t="shared" si="17"/>
        <v>0</v>
      </c>
      <c r="V149" s="24">
        <f>+L149*Silver!$D296</f>
        <v>0</v>
      </c>
      <c r="W149" s="24">
        <f>+M149*Silver!$D296/100</f>
        <v>0</v>
      </c>
      <c r="X149" s="24">
        <f>+N149*Silver!$D296</f>
        <v>0</v>
      </c>
      <c r="Y149" s="24">
        <f>+O149*Silver!$D296</f>
        <v>0</v>
      </c>
      <c r="Z149" s="24">
        <f>+P149*Silver!$D296/100</f>
        <v>0</v>
      </c>
      <c r="AA149" s="24">
        <f>+Q149*Silver!$D296/100</f>
        <v>0</v>
      </c>
      <c r="AB149" s="24">
        <f>+R149*Silver!$D296/100</f>
        <v>0</v>
      </c>
      <c r="AC149" s="24">
        <f>+S149*Silver!$D296/100</f>
        <v>0</v>
      </c>
      <c r="AD149" s="24">
        <f>+T149*Silver!$D296/100</f>
        <v>0</v>
      </c>
    </row>
    <row r="150" spans="1:30" ht="15">
      <c r="A150" s="12">
        <v>1931</v>
      </c>
      <c r="B150" s="24">
        <v>1.91</v>
      </c>
      <c r="C150" s="12">
        <v>5</v>
      </c>
      <c r="D150" s="24"/>
      <c r="E150" s="24">
        <v>3.89</v>
      </c>
      <c r="F150" s="12">
        <v>14</v>
      </c>
      <c r="G150" s="12">
        <v>8</v>
      </c>
      <c r="H150" s="12">
        <v>51</v>
      </c>
      <c r="L150" s="24">
        <f t="shared" si="12"/>
        <v>1.91</v>
      </c>
      <c r="M150" s="24">
        <f>+C150*Notes!$C$12</f>
        <v>10.867202782003913</v>
      </c>
      <c r="N150" s="24">
        <f t="shared" si="13"/>
        <v>0</v>
      </c>
      <c r="O150" s="24">
        <f t="shared" si="14"/>
        <v>3.89</v>
      </c>
      <c r="P150" s="24">
        <f>+F150*Notes!$C$15</f>
        <v>12.8016</v>
      </c>
      <c r="Q150" s="24">
        <f t="shared" si="15"/>
        <v>8</v>
      </c>
      <c r="R150" s="24">
        <f t="shared" si="16"/>
        <v>51</v>
      </c>
      <c r="S150" s="24">
        <f>+I150*Notes!$C$14</f>
        <v>0</v>
      </c>
      <c r="T150" s="24">
        <f t="shared" si="17"/>
        <v>0</v>
      </c>
      <c r="V150" s="24">
        <f>+L150*Silver!$D297</f>
        <v>0</v>
      </c>
      <c r="W150" s="24">
        <f>+M150*Silver!$D297/100</f>
        <v>0</v>
      </c>
      <c r="X150" s="24">
        <f>+N150*Silver!$D297</f>
        <v>0</v>
      </c>
      <c r="Y150" s="24">
        <f>+O150*Silver!$D297</f>
        <v>0</v>
      </c>
      <c r="Z150" s="24">
        <f>+P150*Silver!$D297/100</f>
        <v>0</v>
      </c>
      <c r="AA150" s="24">
        <f>+Q150*Silver!$D297/100</f>
        <v>0</v>
      </c>
      <c r="AB150" s="24">
        <f>+R150*Silver!$D297/100</f>
        <v>0</v>
      </c>
      <c r="AC150" s="24">
        <f>+S150*Silver!$D297/100</f>
        <v>0</v>
      </c>
      <c r="AD150" s="24">
        <f>+T150*Silver!$D297/100</f>
        <v>0</v>
      </c>
    </row>
    <row r="151" spans="1:30" ht="15">
      <c r="A151" s="12">
        <v>1932</v>
      </c>
      <c r="B151" s="24">
        <v>1.9</v>
      </c>
      <c r="C151" s="12">
        <v>5</v>
      </c>
      <c r="D151" s="24"/>
      <c r="E151" s="24">
        <v>3.68</v>
      </c>
      <c r="F151" s="12">
        <v>10</v>
      </c>
      <c r="G151" s="12">
        <v>8</v>
      </c>
      <c r="H151" s="12">
        <v>49</v>
      </c>
      <c r="L151" s="24">
        <f t="shared" si="12"/>
        <v>1.9</v>
      </c>
      <c r="M151" s="24">
        <f>+C151*Notes!$C$12</f>
        <v>10.867202782003913</v>
      </c>
      <c r="N151" s="24">
        <f t="shared" si="13"/>
        <v>0</v>
      </c>
      <c r="O151" s="24">
        <f t="shared" si="14"/>
        <v>3.68</v>
      </c>
      <c r="P151" s="24">
        <f>+F151*Notes!$C$15</f>
        <v>9.144</v>
      </c>
      <c r="Q151" s="24">
        <f t="shared" si="15"/>
        <v>8</v>
      </c>
      <c r="R151" s="24">
        <f t="shared" si="16"/>
        <v>49</v>
      </c>
      <c r="S151" s="24">
        <f>+I151*Notes!$C$14</f>
        <v>0</v>
      </c>
      <c r="T151" s="24">
        <f t="shared" si="17"/>
        <v>0</v>
      </c>
      <c r="V151" s="24">
        <f>+L151*Silver!$D298</f>
        <v>0</v>
      </c>
      <c r="W151" s="24">
        <f>+M151*Silver!$D298/100</f>
        <v>0</v>
      </c>
      <c r="X151" s="24">
        <f>+N151*Silver!$D298</f>
        <v>0</v>
      </c>
      <c r="Y151" s="24">
        <f>+O151*Silver!$D298</f>
        <v>0</v>
      </c>
      <c r="Z151" s="24">
        <f>+P151*Silver!$D298/100</f>
        <v>0</v>
      </c>
      <c r="AA151" s="24">
        <f>+Q151*Silver!$D298/100</f>
        <v>0</v>
      </c>
      <c r="AB151" s="24">
        <f>+R151*Silver!$D298/100</f>
        <v>0</v>
      </c>
      <c r="AC151" s="24">
        <f>+S151*Silver!$D298/100</f>
        <v>0</v>
      </c>
      <c r="AD151" s="24">
        <f>+T151*Silver!$D298/100</f>
        <v>0</v>
      </c>
    </row>
    <row r="152" spans="1:30" ht="15">
      <c r="A152" s="12">
        <v>1933</v>
      </c>
      <c r="B152" s="24">
        <v>1.93</v>
      </c>
      <c r="C152" s="12">
        <v>5</v>
      </c>
      <c r="D152" s="24"/>
      <c r="E152" s="24">
        <v>3.37</v>
      </c>
      <c r="F152" s="12">
        <v>14</v>
      </c>
      <c r="G152" s="12">
        <v>7</v>
      </c>
      <c r="H152" s="12">
        <v>49</v>
      </c>
      <c r="L152" s="24">
        <f t="shared" si="12"/>
        <v>1.93</v>
      </c>
      <c r="M152" s="24">
        <f>+C152*Notes!$C$12</f>
        <v>10.867202782003913</v>
      </c>
      <c r="N152" s="24">
        <f t="shared" si="13"/>
        <v>0</v>
      </c>
      <c r="O152" s="24">
        <f t="shared" si="14"/>
        <v>3.37</v>
      </c>
      <c r="P152" s="24">
        <f>+F152*Notes!$C$15</f>
        <v>12.8016</v>
      </c>
      <c r="Q152" s="24">
        <f t="shared" si="15"/>
        <v>7</v>
      </c>
      <c r="R152" s="24">
        <f t="shared" si="16"/>
        <v>49</v>
      </c>
      <c r="S152" s="24">
        <f>+I152*Notes!$C$14</f>
        <v>0</v>
      </c>
      <c r="T152" s="24">
        <f t="shared" si="17"/>
        <v>0</v>
      </c>
      <c r="V152" s="24">
        <f>+L152*Silver!$D299</f>
        <v>0</v>
      </c>
      <c r="W152" s="24">
        <f>+M152*Silver!$D299/100</f>
        <v>0</v>
      </c>
      <c r="X152" s="24">
        <f>+N152*Silver!$D299</f>
        <v>0</v>
      </c>
      <c r="Y152" s="24">
        <f>+O152*Silver!$D299</f>
        <v>0</v>
      </c>
      <c r="Z152" s="24">
        <f>+P152*Silver!$D299/100</f>
        <v>0</v>
      </c>
      <c r="AA152" s="24">
        <f>+Q152*Silver!$D299/100</f>
        <v>0</v>
      </c>
      <c r="AB152" s="24">
        <f>+R152*Silver!$D299/100</f>
        <v>0</v>
      </c>
      <c r="AC152" s="24">
        <f>+S152*Silver!$D299/100</f>
        <v>0</v>
      </c>
      <c r="AD152" s="24">
        <f>+T152*Silver!$D299/100</f>
        <v>0</v>
      </c>
    </row>
    <row r="153" spans="1:30" ht="15">
      <c r="A153" s="12">
        <v>1934</v>
      </c>
      <c r="B153" s="24">
        <v>1.89</v>
      </c>
      <c r="C153" s="12">
        <v>5</v>
      </c>
      <c r="D153" s="24"/>
      <c r="E153" s="24">
        <v>3.23</v>
      </c>
      <c r="F153" s="12">
        <v>14</v>
      </c>
      <c r="G153" s="12">
        <v>7</v>
      </c>
      <c r="H153" s="12">
        <v>45</v>
      </c>
      <c r="L153" s="24">
        <f t="shared" si="12"/>
        <v>1.89</v>
      </c>
      <c r="M153" s="24">
        <f>+C153*Notes!$C$12</f>
        <v>10.867202782003913</v>
      </c>
      <c r="N153" s="24">
        <f t="shared" si="13"/>
        <v>0</v>
      </c>
      <c r="O153" s="24">
        <f t="shared" si="14"/>
        <v>3.23</v>
      </c>
      <c r="P153" s="24">
        <f>+F153*Notes!$C$15</f>
        <v>12.8016</v>
      </c>
      <c r="Q153" s="24">
        <f t="shared" si="15"/>
        <v>7</v>
      </c>
      <c r="R153" s="24">
        <f t="shared" si="16"/>
        <v>45</v>
      </c>
      <c r="S153" s="24">
        <f>+I153*Notes!$C$14</f>
        <v>0</v>
      </c>
      <c r="T153" s="24">
        <f t="shared" si="17"/>
        <v>0</v>
      </c>
      <c r="V153" s="24">
        <f>+L153*Silver!$D300</f>
        <v>0</v>
      </c>
      <c r="W153" s="24">
        <f>+M153*Silver!$D300/100</f>
        <v>0</v>
      </c>
      <c r="X153" s="24">
        <f>+N153*Silver!$D300</f>
        <v>0</v>
      </c>
      <c r="Y153" s="24">
        <f>+O153*Silver!$D300</f>
        <v>0</v>
      </c>
      <c r="Z153" s="24">
        <f>+P153*Silver!$D300/100</f>
        <v>0</v>
      </c>
      <c r="AA153" s="24">
        <f>+Q153*Silver!$D300/100</f>
        <v>0</v>
      </c>
      <c r="AB153" s="24">
        <f>+R153*Silver!$D300/100</f>
        <v>0</v>
      </c>
      <c r="AC153" s="24">
        <f>+S153*Silver!$D300/100</f>
        <v>0</v>
      </c>
      <c r="AD153" s="24">
        <f>+T153*Silver!$D300/100</f>
        <v>0</v>
      </c>
    </row>
    <row r="154" spans="1:30" ht="15">
      <c r="A154" s="12">
        <v>1935</v>
      </c>
      <c r="B154" s="24">
        <v>1.94</v>
      </c>
      <c r="C154" s="12">
        <v>5</v>
      </c>
      <c r="D154" s="24"/>
      <c r="E154" s="24">
        <v>2.97</v>
      </c>
      <c r="F154" s="12">
        <v>16</v>
      </c>
      <c r="G154" s="12">
        <v>7</v>
      </c>
      <c r="H154" s="12">
        <v>45</v>
      </c>
      <c r="L154" s="24">
        <f t="shared" si="12"/>
        <v>1.94</v>
      </c>
      <c r="M154" s="24">
        <f>+C154*Notes!$C$12</f>
        <v>10.867202782003913</v>
      </c>
      <c r="N154" s="24">
        <f t="shared" si="13"/>
        <v>0</v>
      </c>
      <c r="O154" s="24">
        <f t="shared" si="14"/>
        <v>2.97</v>
      </c>
      <c r="P154" s="24">
        <f>+F154*Notes!$C$15</f>
        <v>14.6304</v>
      </c>
      <c r="Q154" s="24">
        <f t="shared" si="15"/>
        <v>7</v>
      </c>
      <c r="R154" s="24">
        <f t="shared" si="16"/>
        <v>45</v>
      </c>
      <c r="S154" s="24">
        <f>+I154*Notes!$C$14</f>
        <v>0</v>
      </c>
      <c r="T154" s="24">
        <f t="shared" si="17"/>
        <v>0</v>
      </c>
      <c r="V154" s="24">
        <f>+L154*Silver!$D301</f>
        <v>0</v>
      </c>
      <c r="W154" s="24">
        <f>+M154*Silver!$D301/100</f>
        <v>0</v>
      </c>
      <c r="X154" s="24">
        <f>+N154*Silver!$D301</f>
        <v>0</v>
      </c>
      <c r="Y154" s="24">
        <f>+O154*Silver!$D301</f>
        <v>0</v>
      </c>
      <c r="Z154" s="24">
        <f>+P154*Silver!$D301/100</f>
        <v>0</v>
      </c>
      <c r="AA154" s="24">
        <f>+Q154*Silver!$D301/100</f>
        <v>0</v>
      </c>
      <c r="AB154" s="24">
        <f>+R154*Silver!$D301/100</f>
        <v>0</v>
      </c>
      <c r="AC154" s="24">
        <f>+S154*Silver!$D301/100</f>
        <v>0</v>
      </c>
      <c r="AD154" s="24">
        <f>+T154*Silver!$D301/100</f>
        <v>0</v>
      </c>
    </row>
    <row r="155" spans="1:30" ht="15">
      <c r="A155" s="12">
        <v>1936</v>
      </c>
      <c r="B155" s="24">
        <v>1.87</v>
      </c>
      <c r="C155" s="12">
        <v>5</v>
      </c>
      <c r="D155" s="24"/>
      <c r="E155" s="24">
        <v>3.18</v>
      </c>
      <c r="F155" s="12">
        <v>17</v>
      </c>
      <c r="G155" s="12">
        <v>6</v>
      </c>
      <c r="H155" s="12">
        <v>40</v>
      </c>
      <c r="L155" s="24">
        <f t="shared" si="12"/>
        <v>1.87</v>
      </c>
      <c r="M155" s="24">
        <f>+C155*Notes!$C$12</f>
        <v>10.867202782003913</v>
      </c>
      <c r="N155" s="24">
        <f t="shared" si="13"/>
        <v>0</v>
      </c>
      <c r="O155" s="24">
        <f t="shared" si="14"/>
        <v>3.18</v>
      </c>
      <c r="P155" s="24">
        <f>+F155*Notes!$C$15</f>
        <v>15.5448</v>
      </c>
      <c r="Q155" s="24">
        <f t="shared" si="15"/>
        <v>6</v>
      </c>
      <c r="R155" s="24">
        <f t="shared" si="16"/>
        <v>40</v>
      </c>
      <c r="S155" s="24">
        <f>+I155*Notes!$C$14</f>
        <v>0</v>
      </c>
      <c r="T155" s="24">
        <f t="shared" si="17"/>
        <v>0</v>
      </c>
      <c r="V155" s="24">
        <f>+L155*Silver!$D302</f>
        <v>0</v>
      </c>
      <c r="W155" s="24">
        <f>+M155*Silver!$D302/100</f>
        <v>0</v>
      </c>
      <c r="X155" s="24">
        <f>+N155*Silver!$D302</f>
        <v>0</v>
      </c>
      <c r="Y155" s="24">
        <f>+O155*Silver!$D302</f>
        <v>0</v>
      </c>
      <c r="Z155" s="24">
        <f>+P155*Silver!$D302/100</f>
        <v>0</v>
      </c>
      <c r="AA155" s="24">
        <f>+Q155*Silver!$D302/100</f>
        <v>0</v>
      </c>
      <c r="AB155" s="24">
        <f>+R155*Silver!$D302/100</f>
        <v>0</v>
      </c>
      <c r="AC155" s="24">
        <f>+S155*Silver!$D302/100</f>
        <v>0</v>
      </c>
      <c r="AD155" s="24">
        <f>+T155*Silver!$D302/100</f>
        <v>0</v>
      </c>
    </row>
    <row r="156" spans="1:30" ht="15">
      <c r="A156" s="12">
        <v>1937</v>
      </c>
      <c r="B156" s="24">
        <v>2.1</v>
      </c>
      <c r="C156" s="12">
        <v>5</v>
      </c>
      <c r="D156" s="24"/>
      <c r="E156" s="24">
        <v>3.11</v>
      </c>
      <c r="F156" s="12">
        <v>19</v>
      </c>
      <c r="G156" s="12">
        <v>7</v>
      </c>
      <c r="H156" s="12">
        <v>39</v>
      </c>
      <c r="L156" s="24">
        <f t="shared" si="12"/>
        <v>2.1</v>
      </c>
      <c r="M156" s="24">
        <f>+C156*Notes!$C$12</f>
        <v>10.867202782003913</v>
      </c>
      <c r="N156" s="24">
        <f t="shared" si="13"/>
        <v>0</v>
      </c>
      <c r="O156" s="24">
        <f t="shared" si="14"/>
        <v>3.11</v>
      </c>
      <c r="P156" s="24">
        <f>+F156*Notes!$C$15</f>
        <v>17.3736</v>
      </c>
      <c r="Q156" s="24">
        <f t="shared" si="15"/>
        <v>7</v>
      </c>
      <c r="R156" s="24">
        <f t="shared" si="16"/>
        <v>39</v>
      </c>
      <c r="S156" s="24">
        <f>+I156*Notes!$C$14</f>
        <v>0</v>
      </c>
      <c r="T156" s="24">
        <f t="shared" si="17"/>
        <v>0</v>
      </c>
      <c r="V156" s="24">
        <f>+L156*Silver!$D303</f>
        <v>0</v>
      </c>
      <c r="W156" s="24">
        <f>+M156*Silver!$D303/100</f>
        <v>0</v>
      </c>
      <c r="X156" s="24">
        <f>+N156*Silver!$D303</f>
        <v>0</v>
      </c>
      <c r="Y156" s="24">
        <f>+O156*Silver!$D303</f>
        <v>0</v>
      </c>
      <c r="Z156" s="24">
        <f>+P156*Silver!$D303/100</f>
        <v>0</v>
      </c>
      <c r="AA156" s="24">
        <f>+Q156*Silver!$D303/100</f>
        <v>0</v>
      </c>
      <c r="AB156" s="24">
        <f>+R156*Silver!$D303/100</f>
        <v>0</v>
      </c>
      <c r="AC156" s="24">
        <f>+S156*Silver!$D303/100</f>
        <v>0</v>
      </c>
      <c r="AD156" s="24">
        <f>+T156*Silver!$D303/100</f>
        <v>0</v>
      </c>
    </row>
    <row r="157" spans="1:30" ht="15">
      <c r="A157" s="12">
        <v>1938</v>
      </c>
      <c r="B157" s="24">
        <v>2.1</v>
      </c>
      <c r="C157" s="12">
        <v>6</v>
      </c>
      <c r="D157" s="24"/>
      <c r="E157" s="24">
        <v>2.79</v>
      </c>
      <c r="F157" s="12">
        <v>13</v>
      </c>
      <c r="G157" s="12">
        <v>6</v>
      </c>
      <c r="H157" s="12">
        <v>39</v>
      </c>
      <c r="L157" s="24">
        <f t="shared" si="12"/>
        <v>2.1</v>
      </c>
      <c r="M157" s="24">
        <f>+C157*Notes!$C$12</f>
        <v>13.040643338404696</v>
      </c>
      <c r="N157" s="24">
        <f t="shared" si="13"/>
        <v>0</v>
      </c>
      <c r="O157" s="24">
        <f t="shared" si="14"/>
        <v>2.79</v>
      </c>
      <c r="P157" s="24">
        <f>+F157*Notes!$C$15</f>
        <v>11.8872</v>
      </c>
      <c r="Q157" s="24">
        <f t="shared" si="15"/>
        <v>6</v>
      </c>
      <c r="R157" s="24">
        <f t="shared" si="16"/>
        <v>39</v>
      </c>
      <c r="S157" s="24">
        <f>+I157*Notes!$C$14</f>
        <v>0</v>
      </c>
      <c r="T157" s="24">
        <f t="shared" si="17"/>
        <v>0</v>
      </c>
      <c r="V157" s="24">
        <f>+L157*Silver!$D304</f>
        <v>0</v>
      </c>
      <c r="W157" s="24">
        <f>+M157*Silver!$D304/100</f>
        <v>0</v>
      </c>
      <c r="X157" s="24">
        <f>+N157*Silver!$D304</f>
        <v>0</v>
      </c>
      <c r="Y157" s="24">
        <f>+O157*Silver!$D304</f>
        <v>0</v>
      </c>
      <c r="Z157" s="24">
        <f>+P157*Silver!$D304/100</f>
        <v>0</v>
      </c>
      <c r="AA157" s="24">
        <f>+Q157*Silver!$D304/100</f>
        <v>0</v>
      </c>
      <c r="AB157" s="24">
        <f>+R157*Silver!$D304/100</f>
        <v>0</v>
      </c>
      <c r="AC157" s="24">
        <f>+S157*Silver!$D304/100</f>
        <v>0</v>
      </c>
      <c r="AD157" s="24">
        <f>+T157*Silver!$D304/100</f>
        <v>0</v>
      </c>
    </row>
    <row r="158" spans="1:30" ht="15">
      <c r="A158" s="12">
        <v>1939</v>
      </c>
      <c r="B158" s="24">
        <v>1.94</v>
      </c>
      <c r="C158" s="12">
        <v>5</v>
      </c>
      <c r="D158" s="24"/>
      <c r="E158" s="24">
        <v>2.91</v>
      </c>
      <c r="F158" s="12">
        <v>13</v>
      </c>
      <c r="G158" s="12">
        <v>6</v>
      </c>
      <c r="H158" s="12">
        <v>38</v>
      </c>
      <c r="L158" s="24">
        <f t="shared" si="12"/>
        <v>1.94</v>
      </c>
      <c r="M158" s="24">
        <f>+C158*Notes!$C$12</f>
        <v>10.867202782003913</v>
      </c>
      <c r="N158" s="24">
        <f t="shared" si="13"/>
        <v>0</v>
      </c>
      <c r="O158" s="24">
        <f t="shared" si="14"/>
        <v>2.91</v>
      </c>
      <c r="P158" s="24">
        <f>+F158*Notes!$C$15</f>
        <v>11.8872</v>
      </c>
      <c r="Q158" s="24">
        <f t="shared" si="15"/>
        <v>6</v>
      </c>
      <c r="R158" s="24">
        <f t="shared" si="16"/>
        <v>38</v>
      </c>
      <c r="S158" s="24">
        <f>+I158*Notes!$C$14</f>
        <v>0</v>
      </c>
      <c r="T158" s="24">
        <f t="shared" si="17"/>
        <v>0</v>
      </c>
      <c r="V158" s="24">
        <f>+L158*Silver!$D305</f>
        <v>0</v>
      </c>
      <c r="W158" s="24">
        <f>+M158*Silver!$D305/100</f>
        <v>0</v>
      </c>
      <c r="X158" s="24">
        <f>+N158*Silver!$D305</f>
        <v>0</v>
      </c>
      <c r="Y158" s="24">
        <f>+O158*Silver!$D305</f>
        <v>0</v>
      </c>
      <c r="Z158" s="24">
        <f>+P158*Silver!$D305/100</f>
        <v>0</v>
      </c>
      <c r="AA158" s="24">
        <f>+Q158*Silver!$D305/100</f>
        <v>0</v>
      </c>
      <c r="AB158" s="24">
        <f>+R158*Silver!$D305/100</f>
        <v>0</v>
      </c>
      <c r="AC158" s="24">
        <f>+S158*Silver!$D305/100</f>
        <v>0</v>
      </c>
      <c r="AD158" s="24">
        <f>+T158*Silver!$D305/100</f>
        <v>0</v>
      </c>
    </row>
    <row r="159" spans="1:30" ht="15">
      <c r="A159" s="12">
        <v>1940</v>
      </c>
      <c r="B159" s="24">
        <v>1.88</v>
      </c>
      <c r="C159" s="12">
        <v>6</v>
      </c>
      <c r="D159" s="24"/>
      <c r="E159" s="24">
        <v>2.79</v>
      </c>
      <c r="F159" s="12">
        <v>13</v>
      </c>
      <c r="G159" s="12">
        <v>6</v>
      </c>
      <c r="H159" s="12">
        <v>38</v>
      </c>
      <c r="L159" s="24">
        <f t="shared" si="12"/>
        <v>1.88</v>
      </c>
      <c r="M159" s="24">
        <f>+C159*Notes!$C$12</f>
        <v>13.040643338404696</v>
      </c>
      <c r="N159" s="24">
        <f t="shared" si="13"/>
        <v>0</v>
      </c>
      <c r="O159" s="24">
        <f t="shared" si="14"/>
        <v>2.79</v>
      </c>
      <c r="P159" s="24">
        <f>+F159*Notes!$C$15</f>
        <v>11.8872</v>
      </c>
      <c r="Q159" s="24">
        <f t="shared" si="15"/>
        <v>6</v>
      </c>
      <c r="R159" s="24">
        <f t="shared" si="16"/>
        <v>38</v>
      </c>
      <c r="S159" s="24">
        <f>+I159*Notes!$C$14</f>
        <v>0</v>
      </c>
      <c r="T159" s="24">
        <f t="shared" si="17"/>
        <v>0</v>
      </c>
      <c r="V159" s="24">
        <f>+L159*Silver!$D306</f>
        <v>0</v>
      </c>
      <c r="W159" s="24">
        <f>+M159*Silver!$D306/100</f>
        <v>0</v>
      </c>
      <c r="X159" s="24">
        <f>+N159*Silver!$D306</f>
        <v>0</v>
      </c>
      <c r="Y159" s="24">
        <f>+O159*Silver!$D306</f>
        <v>0</v>
      </c>
      <c r="Z159" s="24">
        <f>+P159*Silver!$D306/100</f>
        <v>0</v>
      </c>
      <c r="AA159" s="24">
        <f>+Q159*Silver!$D306/100</f>
        <v>0</v>
      </c>
      <c r="AB159" s="24">
        <f>+R159*Silver!$D306/100</f>
        <v>0</v>
      </c>
      <c r="AC159" s="24">
        <f>+S159*Silver!$D306/100</f>
        <v>0</v>
      </c>
      <c r="AD159" s="24">
        <f>+T159*Silver!$D306/100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1"/>
  <sheetViews>
    <sheetView showZeros="0" workbookViewId="0" topLeftCell="A1">
      <selection activeCell="R99" sqref="R99"/>
    </sheetView>
  </sheetViews>
  <sheetFormatPr defaultColWidth="11.421875" defaultRowHeight="12.75"/>
  <cols>
    <col min="1" max="1" width="8.8515625" style="12" customWidth="1"/>
    <col min="2" max="3" width="9.7109375" style="12" customWidth="1"/>
    <col min="4" max="4" width="2.8515625" style="12" customWidth="1"/>
    <col min="5" max="7" width="9.7109375" style="12" customWidth="1"/>
    <col min="8" max="8" width="2.8515625" style="12" customWidth="1"/>
    <col min="9" max="15" width="9.7109375" style="12" customWidth="1"/>
    <col min="16" max="16" width="3.421875" style="12" customWidth="1"/>
    <col min="17" max="17" width="9.7109375" style="12" customWidth="1"/>
    <col min="18" max="18" width="12.28125" style="12" customWidth="1"/>
    <col min="19" max="19" width="9.7109375" style="12" customWidth="1"/>
    <col min="20" max="20" width="3.140625" style="12" customWidth="1"/>
    <col min="21" max="37" width="9.7109375" style="12" customWidth="1"/>
    <col min="38" max="16384" width="8.8515625" style="12" customWidth="1"/>
  </cols>
  <sheetData>
    <row r="1" spans="1:12" ht="15">
      <c r="A1" s="8" t="s">
        <v>59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13" t="s">
        <v>60</v>
      </c>
      <c r="B2" s="14"/>
      <c r="C2" s="15" t="s">
        <v>77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8" t="s">
        <v>40</v>
      </c>
      <c r="B3" s="9"/>
      <c r="C3" s="6" t="s">
        <v>76</v>
      </c>
      <c r="D3" s="11"/>
      <c r="E3" s="11"/>
      <c r="F3" s="11"/>
      <c r="G3" s="17"/>
      <c r="H3" s="17"/>
      <c r="I3" s="17"/>
      <c r="J3" s="17"/>
      <c r="K3" s="11"/>
      <c r="L3" s="11"/>
    </row>
    <row r="4" spans="1:8" ht="15">
      <c r="A4" s="13" t="s">
        <v>41</v>
      </c>
      <c r="B4" s="14"/>
      <c r="C4" s="11"/>
      <c r="D4" s="11"/>
      <c r="E4" s="11"/>
      <c r="F4" s="11"/>
      <c r="G4" s="17"/>
      <c r="H4" s="17"/>
    </row>
    <row r="5" spans="1:24" ht="15">
      <c r="A5" s="32"/>
      <c r="B5" s="23"/>
      <c r="C5" s="11"/>
      <c r="D5" s="11"/>
      <c r="E5" s="11"/>
      <c r="F5" s="11"/>
      <c r="G5" s="17"/>
      <c r="H5" s="17"/>
      <c r="I5" s="17"/>
      <c r="J5" s="17"/>
      <c r="K5" s="17"/>
      <c r="L5" s="17"/>
      <c r="N5" s="39" t="s">
        <v>48</v>
      </c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15">
      <c r="A6" s="32"/>
      <c r="B6" s="30" t="s">
        <v>47</v>
      </c>
      <c r="C6" s="11"/>
      <c r="D6" s="11"/>
      <c r="E6" s="11"/>
      <c r="F6" s="11"/>
      <c r="G6" s="17"/>
      <c r="H6" s="17"/>
      <c r="I6" s="18" t="s">
        <v>63</v>
      </c>
      <c r="J6" s="19"/>
      <c r="K6" s="19"/>
      <c r="L6" s="20"/>
      <c r="U6" s="18" t="s">
        <v>63</v>
      </c>
      <c r="V6" s="19"/>
      <c r="W6" s="19"/>
      <c r="X6" s="20"/>
    </row>
    <row r="7" spans="2:24" s="21" customFormat="1" ht="60">
      <c r="B7" s="21" t="s">
        <v>68</v>
      </c>
      <c r="C7" s="21" t="s">
        <v>70</v>
      </c>
      <c r="E7" s="21" t="s">
        <v>69</v>
      </c>
      <c r="F7" s="21" t="s">
        <v>71</v>
      </c>
      <c r="G7" s="22" t="s">
        <v>72</v>
      </c>
      <c r="H7" s="22"/>
      <c r="I7" s="22" t="s">
        <v>64</v>
      </c>
      <c r="J7" s="22" t="s">
        <v>65</v>
      </c>
      <c r="K7" s="21" t="s">
        <v>66</v>
      </c>
      <c r="L7" s="21" t="s">
        <v>67</v>
      </c>
      <c r="N7" s="21" t="s">
        <v>68</v>
      </c>
      <c r="O7" s="21" t="s">
        <v>70</v>
      </c>
      <c r="Q7" s="21" t="s">
        <v>69</v>
      </c>
      <c r="R7" s="21" t="s">
        <v>71</v>
      </c>
      <c r="S7" s="22" t="s">
        <v>72</v>
      </c>
      <c r="T7" s="22"/>
      <c r="U7" s="22" t="s">
        <v>64</v>
      </c>
      <c r="V7" s="22" t="s">
        <v>65</v>
      </c>
      <c r="W7" s="21" t="s">
        <v>66</v>
      </c>
      <c r="X7" s="21" t="s">
        <v>67</v>
      </c>
    </row>
    <row r="8" spans="2:24" s="21" customFormat="1" ht="30">
      <c r="B8" s="21" t="s">
        <v>61</v>
      </c>
      <c r="C8" s="21" t="s">
        <v>61</v>
      </c>
      <c r="E8" s="21" t="s">
        <v>62</v>
      </c>
      <c r="F8" s="21" t="s">
        <v>61</v>
      </c>
      <c r="G8" s="22" t="s">
        <v>61</v>
      </c>
      <c r="H8" s="22"/>
      <c r="I8" s="22" t="s">
        <v>62</v>
      </c>
      <c r="J8" s="22" t="s">
        <v>62</v>
      </c>
      <c r="K8" s="21" t="s">
        <v>62</v>
      </c>
      <c r="L8" s="21" t="s">
        <v>62</v>
      </c>
      <c r="N8" s="21" t="s">
        <v>16</v>
      </c>
      <c r="O8" s="21" t="s">
        <v>16</v>
      </c>
      <c r="Q8" s="21" t="s">
        <v>16</v>
      </c>
      <c r="R8" s="21" t="s">
        <v>16</v>
      </c>
      <c r="S8" s="21" t="s">
        <v>16</v>
      </c>
      <c r="T8" s="22"/>
      <c r="U8" s="21" t="s">
        <v>16</v>
      </c>
      <c r="V8" s="21" t="s">
        <v>16</v>
      </c>
      <c r="W8" s="21" t="s">
        <v>16</v>
      </c>
      <c r="X8" s="21" t="s">
        <v>16</v>
      </c>
    </row>
    <row r="9" spans="1:24" ht="15">
      <c r="A9" s="12">
        <v>1798</v>
      </c>
      <c r="G9" s="23"/>
      <c r="H9" s="23"/>
      <c r="I9" s="23"/>
      <c r="J9" s="23"/>
      <c r="N9" s="24">
        <f>+B9/100*Silver!$D164</f>
        <v>0</v>
      </c>
      <c r="O9" s="24">
        <f>+C9/100*Silver!$D164</f>
        <v>0</v>
      </c>
      <c r="P9" s="24"/>
      <c r="Q9" s="24">
        <f>+E9*Silver!$D164</f>
        <v>0</v>
      </c>
      <c r="R9" s="24">
        <f>+F9/100*Silver!$D164</f>
        <v>0</v>
      </c>
      <c r="S9" s="24">
        <f>+G9/100*Silver!$D164</f>
        <v>0</v>
      </c>
      <c r="T9" s="24"/>
      <c r="U9" s="24">
        <f>+I9*Silver!$D164</f>
        <v>0</v>
      </c>
      <c r="V9" s="24">
        <f>+J9*Silver!$D164</f>
        <v>0</v>
      </c>
      <c r="W9" s="24">
        <f>+K9*Silver!$D164</f>
        <v>0</v>
      </c>
      <c r="X9" s="24">
        <f>+L9*Silver!$D164</f>
        <v>0</v>
      </c>
    </row>
    <row r="10" spans="1:24" ht="15">
      <c r="A10" s="12">
        <v>1799</v>
      </c>
      <c r="G10" s="23"/>
      <c r="H10" s="23"/>
      <c r="I10" s="23"/>
      <c r="J10" s="23"/>
      <c r="N10" s="24">
        <f>+B10/100*Silver!$D165</f>
        <v>0</v>
      </c>
      <c r="O10" s="24">
        <f>+C10/100*Silver!$D165</f>
        <v>0</v>
      </c>
      <c r="P10" s="24"/>
      <c r="Q10" s="24">
        <f>+E10*Silver!$D165</f>
        <v>0</v>
      </c>
      <c r="R10" s="24">
        <f>+F10/100*Silver!$D165</f>
        <v>0</v>
      </c>
      <c r="S10" s="24">
        <f>+G10/100*Silver!$D165</f>
        <v>0</v>
      </c>
      <c r="T10" s="24"/>
      <c r="U10" s="24">
        <f>+I10*Silver!$D165</f>
        <v>0</v>
      </c>
      <c r="V10" s="24">
        <f>+J10*Silver!$D165</f>
        <v>0</v>
      </c>
      <c r="W10" s="24">
        <f>+K10*Silver!$D165</f>
        <v>0</v>
      </c>
      <c r="X10" s="24">
        <f>+L10*Silver!$D165</f>
        <v>0</v>
      </c>
    </row>
    <row r="11" spans="1:24" ht="15">
      <c r="A11" s="12">
        <v>1800</v>
      </c>
      <c r="B11" s="25">
        <v>0.6</v>
      </c>
      <c r="G11" s="23"/>
      <c r="H11" s="23"/>
      <c r="I11" s="26">
        <v>2</v>
      </c>
      <c r="J11" s="26"/>
      <c r="K11" s="24">
        <v>0.25</v>
      </c>
      <c r="L11" s="24">
        <v>0.85</v>
      </c>
      <c r="N11" s="24">
        <f>+B11/100*Silver!$D166</f>
        <v>0.15075046862636834</v>
      </c>
      <c r="O11" s="24">
        <f>+C11/100*Silver!$D166</f>
        <v>0</v>
      </c>
      <c r="P11" s="24"/>
      <c r="Q11" s="24">
        <f>+E11*Silver!$D166</f>
        <v>0</v>
      </c>
      <c r="R11" s="24">
        <f>+F11/100*Silver!$D166</f>
        <v>0</v>
      </c>
      <c r="S11" s="24">
        <f>+G11/100*Silver!$D166</f>
        <v>0</v>
      </c>
      <c r="T11" s="24"/>
      <c r="U11" s="24">
        <f>+I11*Silver!$D166</f>
        <v>50.25015620878945</v>
      </c>
      <c r="V11" s="24">
        <f>+J11*Silver!$D166</f>
        <v>0</v>
      </c>
      <c r="W11" s="24">
        <f>+K11*Silver!$D166</f>
        <v>6.281269526098681</v>
      </c>
      <c r="X11" s="24">
        <f>+L11*Silver!$D166</f>
        <v>21.356316388735515</v>
      </c>
    </row>
    <row r="12" spans="1:24" ht="15">
      <c r="A12" s="12">
        <v>1801</v>
      </c>
      <c r="B12" s="25">
        <v>0.5</v>
      </c>
      <c r="G12" s="23"/>
      <c r="H12" s="23"/>
      <c r="I12" s="26">
        <v>2</v>
      </c>
      <c r="J12" s="26"/>
      <c r="K12" s="24">
        <v>0.3</v>
      </c>
      <c r="L12" s="24">
        <v>0.85</v>
      </c>
      <c r="N12" s="24">
        <f>+B12/100*Silver!$D167</f>
        <v>0.12393938442416305</v>
      </c>
      <c r="O12" s="24">
        <f>+C12/100*Silver!$D167</f>
        <v>0</v>
      </c>
      <c r="P12" s="24"/>
      <c r="Q12" s="24">
        <f>+E12*Silver!$D167</f>
        <v>0</v>
      </c>
      <c r="R12" s="24">
        <f>+F12/100*Silver!$D167</f>
        <v>0</v>
      </c>
      <c r="S12" s="24">
        <f>+G12/100*Silver!$D167</f>
        <v>0</v>
      </c>
      <c r="T12" s="24"/>
      <c r="U12" s="24">
        <f>+I12*Silver!$D167</f>
        <v>49.57575376966522</v>
      </c>
      <c r="V12" s="24">
        <f>+J12*Silver!$D167</f>
        <v>0</v>
      </c>
      <c r="W12" s="24">
        <f>+K12*Silver!$D167</f>
        <v>7.4363630654497825</v>
      </c>
      <c r="X12" s="24">
        <f>+L12*Silver!$D167</f>
        <v>21.06969535210772</v>
      </c>
    </row>
    <row r="13" spans="1:24" ht="15">
      <c r="A13" s="12">
        <v>1802</v>
      </c>
      <c r="B13" s="25">
        <v>1.7</v>
      </c>
      <c r="G13" s="23"/>
      <c r="H13" s="23"/>
      <c r="I13" s="26">
        <v>2</v>
      </c>
      <c r="J13" s="26"/>
      <c r="K13" s="24">
        <v>0.34</v>
      </c>
      <c r="L13" s="24">
        <v>0.85</v>
      </c>
      <c r="N13" s="24">
        <f>+B13/100*Silver!$D168</f>
        <v>0.41581331712077335</v>
      </c>
      <c r="O13" s="24">
        <f>+C13/100*Silver!$D168</f>
        <v>0</v>
      </c>
      <c r="P13" s="24"/>
      <c r="Q13" s="24">
        <f>+E13*Silver!$D168</f>
        <v>0</v>
      </c>
      <c r="R13" s="24">
        <f>+F13/100*Silver!$D168</f>
        <v>0</v>
      </c>
      <c r="S13" s="24">
        <f>+G13/100*Silver!$D168</f>
        <v>0</v>
      </c>
      <c r="T13" s="24"/>
      <c r="U13" s="24">
        <f>+I13*Silver!$D168</f>
        <v>48.91921377891451</v>
      </c>
      <c r="V13" s="24">
        <f>+J13*Silver!$D168</f>
        <v>0</v>
      </c>
      <c r="W13" s="24">
        <f>+K13*Silver!$D168</f>
        <v>8.316266342415467</v>
      </c>
      <c r="X13" s="24">
        <f>+L13*Silver!$D168</f>
        <v>20.790665856038668</v>
      </c>
    </row>
    <row r="14" spans="1:24" ht="15">
      <c r="A14" s="12">
        <v>1803</v>
      </c>
      <c r="B14" s="25">
        <v>1.5</v>
      </c>
      <c r="I14" s="24">
        <v>2</v>
      </c>
      <c r="J14" s="24">
        <v>0.3</v>
      </c>
      <c r="K14" s="24">
        <v>0.42</v>
      </c>
      <c r="L14" s="24">
        <v>0.92</v>
      </c>
      <c r="N14" s="24">
        <f>+B14/100*Silver!$D169</f>
        <v>0.37012710993753745</v>
      </c>
      <c r="O14" s="24">
        <f>+C14/100*Silver!$D169</f>
        <v>0</v>
      </c>
      <c r="P14" s="24"/>
      <c r="Q14" s="24">
        <f>+E14*Silver!$D169</f>
        <v>0</v>
      </c>
      <c r="R14" s="24">
        <f>+F14/100*Silver!$D169</f>
        <v>0</v>
      </c>
      <c r="S14" s="24">
        <f>+G14/100*Silver!$D169</f>
        <v>0</v>
      </c>
      <c r="T14" s="24"/>
      <c r="U14" s="24">
        <f>+I14*Silver!$D169</f>
        <v>49.35028132500499</v>
      </c>
      <c r="V14" s="24">
        <f>+J14*Silver!$D169</f>
        <v>7.402542198750749</v>
      </c>
      <c r="W14" s="24">
        <f>+K14*Silver!$D169</f>
        <v>10.363559078251049</v>
      </c>
      <c r="X14" s="24">
        <f>+L14*Silver!$D169</f>
        <v>22.701129409502297</v>
      </c>
    </row>
    <row r="15" spans="1:24" ht="15">
      <c r="A15" s="12">
        <v>1804</v>
      </c>
      <c r="B15" s="25">
        <v>0.7</v>
      </c>
      <c r="I15" s="24">
        <v>2</v>
      </c>
      <c r="J15" s="24">
        <v>0.3</v>
      </c>
      <c r="K15" s="24">
        <v>0.42</v>
      </c>
      <c r="L15" s="24">
        <v>0.92</v>
      </c>
      <c r="N15" s="24">
        <f>+B15/100*Silver!$D170</f>
        <v>0.17272598463751745</v>
      </c>
      <c r="O15" s="24">
        <f>+C15/100*Silver!$D170</f>
        <v>0</v>
      </c>
      <c r="P15" s="24"/>
      <c r="Q15" s="24">
        <f>+E15*Silver!$D170</f>
        <v>0</v>
      </c>
      <c r="R15" s="24">
        <f>+F15/100*Silver!$D170</f>
        <v>0</v>
      </c>
      <c r="S15" s="24">
        <f>+G15/100*Silver!$D170</f>
        <v>0</v>
      </c>
      <c r="T15" s="24"/>
      <c r="U15" s="24">
        <f>+I15*Silver!$D170</f>
        <v>49.35028132500499</v>
      </c>
      <c r="V15" s="24">
        <f>+J15*Silver!$D170</f>
        <v>7.402542198750749</v>
      </c>
      <c r="W15" s="24">
        <f>+K15*Silver!$D170</f>
        <v>10.363559078251049</v>
      </c>
      <c r="X15" s="24">
        <f>+L15*Silver!$D170</f>
        <v>22.701129409502297</v>
      </c>
    </row>
    <row r="16" spans="1:24" ht="15">
      <c r="A16" s="12">
        <v>1805</v>
      </c>
      <c r="B16" s="25">
        <v>0.6</v>
      </c>
      <c r="I16" s="24">
        <v>2</v>
      </c>
      <c r="J16" s="24">
        <v>0.3</v>
      </c>
      <c r="K16" s="24">
        <v>0.42</v>
      </c>
      <c r="L16" s="24">
        <v>0.92</v>
      </c>
      <c r="N16" s="24">
        <f>+B16/100*Silver!$D171</f>
        <v>0.15215976310374024</v>
      </c>
      <c r="O16" s="24">
        <f>+C16/100*Silver!$D171</f>
        <v>0</v>
      </c>
      <c r="P16" s="24"/>
      <c r="Q16" s="24">
        <f>+E16*Silver!$D171</f>
        <v>0</v>
      </c>
      <c r="R16" s="24">
        <f>+F16/100*Silver!$D171</f>
        <v>0</v>
      </c>
      <c r="S16" s="24">
        <f>+G16/100*Silver!$D171</f>
        <v>0</v>
      </c>
      <c r="T16" s="24"/>
      <c r="U16" s="24">
        <f>+I16*Silver!$D171</f>
        <v>50.719921034580075</v>
      </c>
      <c r="V16" s="24">
        <f>+J16*Silver!$D171</f>
        <v>7.6079881551870105</v>
      </c>
      <c r="W16" s="24">
        <f>+K16*Silver!$D171</f>
        <v>10.651183417261816</v>
      </c>
      <c r="X16" s="24">
        <f>+L16*Silver!$D171</f>
        <v>23.331163675906836</v>
      </c>
    </row>
    <row r="17" spans="1:24" ht="15">
      <c r="A17" s="12">
        <v>1806</v>
      </c>
      <c r="B17" s="25">
        <v>0.7</v>
      </c>
      <c r="I17" s="24">
        <v>2</v>
      </c>
      <c r="J17" s="24">
        <v>0.3</v>
      </c>
      <c r="K17" s="24">
        <v>0.45</v>
      </c>
      <c r="L17" s="24">
        <v>0.95</v>
      </c>
      <c r="N17" s="24">
        <f>+B17/100*Silver!$D172</f>
        <v>0.17431153584474657</v>
      </c>
      <c r="O17" s="24">
        <f>+C17/100*Silver!$D172</f>
        <v>0</v>
      </c>
      <c r="P17" s="24"/>
      <c r="Q17" s="24">
        <f>+E17*Silver!$D172</f>
        <v>0</v>
      </c>
      <c r="R17" s="24">
        <f>+F17/100*Silver!$D172</f>
        <v>0</v>
      </c>
      <c r="S17" s="24">
        <f>+G17/100*Silver!$D172</f>
        <v>0</v>
      </c>
      <c r="T17" s="24"/>
      <c r="U17" s="24">
        <f>+I17*Silver!$D172</f>
        <v>49.80329595564188</v>
      </c>
      <c r="V17" s="24">
        <f>+J17*Silver!$D172</f>
        <v>7.470494393346281</v>
      </c>
      <c r="W17" s="24">
        <f>+K17*Silver!$D172</f>
        <v>11.205741590019423</v>
      </c>
      <c r="X17" s="24">
        <f>+L17*Silver!$D172</f>
        <v>23.656565578929893</v>
      </c>
    </row>
    <row r="18" spans="1:24" ht="15">
      <c r="A18" s="12">
        <v>1807</v>
      </c>
      <c r="B18" s="25">
        <v>1.6</v>
      </c>
      <c r="I18" s="24">
        <v>2</v>
      </c>
      <c r="J18" s="24">
        <v>0.3</v>
      </c>
      <c r="K18" s="24">
        <v>0.45</v>
      </c>
      <c r="L18" s="24">
        <v>0.95</v>
      </c>
      <c r="N18" s="24">
        <f>+B18/100*Silver!$D173</f>
        <v>0.39480225060003993</v>
      </c>
      <c r="O18" s="24">
        <f>+C18/100*Silver!$D173</f>
        <v>0</v>
      </c>
      <c r="P18" s="24"/>
      <c r="Q18" s="24">
        <f>+E18*Silver!$D173</f>
        <v>0</v>
      </c>
      <c r="R18" s="24">
        <f>+F18/100*Silver!$D173</f>
        <v>0</v>
      </c>
      <c r="S18" s="24">
        <f>+G18/100*Silver!$D173</f>
        <v>0</v>
      </c>
      <c r="T18" s="24"/>
      <c r="U18" s="24">
        <f>+I18*Silver!$D173</f>
        <v>49.35028132500499</v>
      </c>
      <c r="V18" s="24">
        <f>+J18*Silver!$D173</f>
        <v>7.402542198750749</v>
      </c>
      <c r="W18" s="24">
        <f>+K18*Silver!$D173</f>
        <v>11.103813298126123</v>
      </c>
      <c r="X18" s="24">
        <f>+L18*Silver!$D173</f>
        <v>23.44138362937737</v>
      </c>
    </row>
    <row r="19" spans="1:24" ht="15">
      <c r="A19" s="12">
        <v>1808</v>
      </c>
      <c r="B19" s="25">
        <v>0.6</v>
      </c>
      <c r="I19" s="24">
        <v>2</v>
      </c>
      <c r="J19" s="24">
        <v>0.3</v>
      </c>
      <c r="K19" s="24">
        <v>0.45</v>
      </c>
      <c r="L19" s="24">
        <v>0.95</v>
      </c>
      <c r="N19" s="24">
        <f>+B19/100*Silver!$D174</f>
        <v>0.1542781010379451</v>
      </c>
      <c r="O19" s="24">
        <f>+C19/100*Silver!$D174</f>
        <v>0</v>
      </c>
      <c r="P19" s="24"/>
      <c r="Q19" s="24">
        <f>+E19*Silver!$D174</f>
        <v>0</v>
      </c>
      <c r="R19" s="24">
        <f>+F19/100*Silver!$D174</f>
        <v>0</v>
      </c>
      <c r="S19" s="24">
        <f>+G19/100*Silver!$D174</f>
        <v>0</v>
      </c>
      <c r="T19" s="24"/>
      <c r="U19" s="24">
        <f>+I19*Silver!$D174</f>
        <v>51.42603367931503</v>
      </c>
      <c r="V19" s="24">
        <f>+J19*Silver!$D174</f>
        <v>7.713905051897255</v>
      </c>
      <c r="W19" s="24">
        <f>+K19*Silver!$D174</f>
        <v>11.570857577845883</v>
      </c>
      <c r="X19" s="24">
        <f>+L19*Silver!$D174</f>
        <v>24.427365997674638</v>
      </c>
    </row>
    <row r="20" spans="1:24" ht="15">
      <c r="A20" s="12">
        <v>1809</v>
      </c>
      <c r="B20" s="25">
        <v>0.8</v>
      </c>
      <c r="I20" s="24">
        <v>2</v>
      </c>
      <c r="J20" s="24">
        <v>0.3</v>
      </c>
      <c r="K20" s="24">
        <v>0.45</v>
      </c>
      <c r="L20" s="24">
        <v>0.95</v>
      </c>
      <c r="N20" s="24">
        <f>+B20/100*Silver!$D175</f>
        <v>0.20479420784590693</v>
      </c>
      <c r="O20" s="24">
        <f>+C20/100*Silver!$D175</f>
        <v>0</v>
      </c>
      <c r="P20" s="24"/>
      <c r="Q20" s="24">
        <f>+E20*Silver!$D175</f>
        <v>0</v>
      </c>
      <c r="R20" s="24">
        <f>+F20/100*Silver!$D175</f>
        <v>0</v>
      </c>
      <c r="S20" s="24">
        <f>+G20/100*Silver!$D175</f>
        <v>0</v>
      </c>
      <c r="T20" s="24"/>
      <c r="U20" s="24">
        <f>+I20*Silver!$D175</f>
        <v>51.19855196147673</v>
      </c>
      <c r="V20" s="24">
        <f>+J20*Silver!$D175</f>
        <v>7.679782794221509</v>
      </c>
      <c r="W20" s="24">
        <f>+K20*Silver!$D175</f>
        <v>11.519674191332264</v>
      </c>
      <c r="X20" s="24">
        <f>+L20*Silver!$D175</f>
        <v>24.319312181701445</v>
      </c>
    </row>
    <row r="21" spans="1:24" ht="15">
      <c r="A21" s="12">
        <v>1810</v>
      </c>
      <c r="B21" s="25">
        <v>1.1</v>
      </c>
      <c r="I21" s="24">
        <v>2</v>
      </c>
      <c r="J21" s="24">
        <v>0.3</v>
      </c>
      <c r="K21" s="24">
        <v>0.45</v>
      </c>
      <c r="L21" s="24">
        <v>0.95</v>
      </c>
      <c r="N21" s="24">
        <f>+B21/100*Silver!$D176</f>
        <v>0.2789595656901904</v>
      </c>
      <c r="O21" s="24">
        <f>+C21/100*Silver!$D176</f>
        <v>0</v>
      </c>
      <c r="P21" s="24"/>
      <c r="Q21" s="24">
        <f>+E21*Silver!$D176</f>
        <v>0</v>
      </c>
      <c r="R21" s="24">
        <f>+F21/100*Silver!$D176</f>
        <v>0</v>
      </c>
      <c r="S21" s="24">
        <f>+G21/100*Silver!$D176</f>
        <v>0</v>
      </c>
      <c r="T21" s="24"/>
      <c r="U21" s="24">
        <f>+I21*Silver!$D176</f>
        <v>50.719921034580075</v>
      </c>
      <c r="V21" s="24">
        <f>+J21*Silver!$D176</f>
        <v>7.6079881551870105</v>
      </c>
      <c r="W21" s="24">
        <f>+K21*Silver!$D176</f>
        <v>11.411982232780517</v>
      </c>
      <c r="X21" s="24">
        <f>+L21*Silver!$D176</f>
        <v>24.091962491425534</v>
      </c>
    </row>
    <row r="22" spans="1:24" ht="15">
      <c r="A22" s="12">
        <v>1811</v>
      </c>
      <c r="B22" s="25">
        <v>1</v>
      </c>
      <c r="I22" s="24">
        <v>2</v>
      </c>
      <c r="J22" s="24">
        <v>0.3</v>
      </c>
      <c r="K22" s="24">
        <v>0.45</v>
      </c>
      <c r="L22" s="24">
        <v>0.95</v>
      </c>
      <c r="N22" s="24">
        <f>+B22/100*Silver!$D177</f>
        <v>0.2490164797782094</v>
      </c>
      <c r="O22" s="24">
        <f>+C22/100*Silver!$D177</f>
        <v>0</v>
      </c>
      <c r="P22" s="24"/>
      <c r="Q22" s="24">
        <f>+E22*Silver!$D177</f>
        <v>0</v>
      </c>
      <c r="R22" s="24">
        <f>+F22/100*Silver!$D177</f>
        <v>0</v>
      </c>
      <c r="S22" s="24">
        <f>+G22/100*Silver!$D177</f>
        <v>0</v>
      </c>
      <c r="T22" s="24"/>
      <c r="U22" s="24">
        <f>+I22*Silver!$D177</f>
        <v>49.80329595564188</v>
      </c>
      <c r="V22" s="24">
        <f>+J22*Silver!$D177</f>
        <v>7.470494393346281</v>
      </c>
      <c r="W22" s="24">
        <f>+K22*Silver!$D177</f>
        <v>11.205741590019423</v>
      </c>
      <c r="X22" s="24">
        <f>+L22*Silver!$D177</f>
        <v>23.656565578929893</v>
      </c>
    </row>
    <row r="23" spans="1:24" ht="15">
      <c r="A23" s="12">
        <v>1812</v>
      </c>
      <c r="B23" s="25">
        <v>2</v>
      </c>
      <c r="I23" s="24">
        <v>2</v>
      </c>
      <c r="J23" s="24">
        <v>0.3</v>
      </c>
      <c r="K23" s="24">
        <v>0.45</v>
      </c>
      <c r="L23" s="24">
        <v>0.95</v>
      </c>
      <c r="N23" s="24">
        <f>+B23/100*Silver!$D178</f>
        <v>0.5167091955397843</v>
      </c>
      <c r="O23" s="24">
        <f>+C23/100*Silver!$D178</f>
        <v>0</v>
      </c>
      <c r="P23" s="24"/>
      <c r="Q23" s="24">
        <f>+E23*Silver!$D178</f>
        <v>0</v>
      </c>
      <c r="R23" s="24">
        <f>+F23/100*Silver!$D178</f>
        <v>0</v>
      </c>
      <c r="S23" s="24">
        <f>+G23/100*Silver!$D178</f>
        <v>0</v>
      </c>
      <c r="T23" s="24"/>
      <c r="U23" s="24">
        <f>+I23*Silver!$D178</f>
        <v>51.670919553978436</v>
      </c>
      <c r="V23" s="24">
        <f>+J23*Silver!$D178</f>
        <v>7.750637933096765</v>
      </c>
      <c r="W23" s="24">
        <f>+K23*Silver!$D178</f>
        <v>11.625956899645148</v>
      </c>
      <c r="X23" s="24">
        <f>+L23*Silver!$D178</f>
        <v>24.543686788139755</v>
      </c>
    </row>
    <row r="24" spans="1:24" ht="15">
      <c r="A24" s="12">
        <v>1813</v>
      </c>
      <c r="B24" s="25">
        <v>1.3</v>
      </c>
      <c r="I24" s="24">
        <v>2</v>
      </c>
      <c r="J24" s="24">
        <v>0.3</v>
      </c>
      <c r="K24" s="24">
        <v>0.45</v>
      </c>
      <c r="L24" s="24">
        <v>0.95</v>
      </c>
      <c r="N24" s="24">
        <f>+B24/100*Silver!$D179</f>
        <v>0.3390904095729836</v>
      </c>
      <c r="O24" s="24">
        <f>+C24/100*Silver!$D179</f>
        <v>0</v>
      </c>
      <c r="P24" s="24"/>
      <c r="Q24" s="24">
        <f>+E24*Silver!$D179</f>
        <v>0</v>
      </c>
      <c r="R24" s="24">
        <f>+F24/100*Silver!$D179</f>
        <v>0</v>
      </c>
      <c r="S24" s="24">
        <f>+G24/100*Silver!$D179</f>
        <v>0</v>
      </c>
      <c r="T24" s="24"/>
      <c r="U24" s="24">
        <f>+I24*Silver!$D179</f>
        <v>52.16775531892055</v>
      </c>
      <c r="V24" s="24">
        <f>+J24*Silver!$D179</f>
        <v>7.825163297838082</v>
      </c>
      <c r="W24" s="24">
        <f>+K24*Silver!$D179</f>
        <v>11.737744946757124</v>
      </c>
      <c r="X24" s="24">
        <f>+L24*Silver!$D179</f>
        <v>24.77968377648726</v>
      </c>
    </row>
    <row r="25" spans="1:24" ht="15">
      <c r="A25" s="12">
        <v>1814</v>
      </c>
      <c r="B25" s="25">
        <v>1.6</v>
      </c>
      <c r="I25" s="24">
        <v>2.75</v>
      </c>
      <c r="J25" s="24">
        <v>0.3</v>
      </c>
      <c r="K25" s="24">
        <v>0.45</v>
      </c>
      <c r="L25" s="24">
        <v>0.95</v>
      </c>
      <c r="N25" s="24">
        <f>+B25/100*Silver!$D180</f>
        <v>0.38613130876033935</v>
      </c>
      <c r="O25" s="24">
        <f>+C25/100*Silver!$D180</f>
        <v>0</v>
      </c>
      <c r="P25" s="24"/>
      <c r="Q25" s="24">
        <f>+E25*Silver!$D180</f>
        <v>0</v>
      </c>
      <c r="R25" s="24">
        <f>+F25/100*Silver!$D180</f>
        <v>0</v>
      </c>
      <c r="S25" s="24">
        <f>+G25/100*Silver!$D180</f>
        <v>0</v>
      </c>
      <c r="T25" s="24"/>
      <c r="U25" s="24">
        <f>+I25*Silver!$D180</f>
        <v>66.36631869318332</v>
      </c>
      <c r="V25" s="24">
        <f>+J25*Silver!$D180</f>
        <v>7.239962039256362</v>
      </c>
      <c r="W25" s="24">
        <f>+K25*Silver!$D180</f>
        <v>10.859943058884543</v>
      </c>
      <c r="X25" s="24">
        <f>+L25*Silver!$D180</f>
        <v>22.926546457645145</v>
      </c>
    </row>
    <row r="26" spans="1:24" ht="15">
      <c r="A26" s="12">
        <v>1815</v>
      </c>
      <c r="B26" s="25">
        <v>1.3</v>
      </c>
      <c r="I26" s="24">
        <v>2.75</v>
      </c>
      <c r="J26" s="24">
        <v>0.3</v>
      </c>
      <c r="K26" s="24">
        <v>0.45</v>
      </c>
      <c r="L26" s="24">
        <v>0.95</v>
      </c>
      <c r="N26" s="24">
        <f>+B26/100*Silver!$D181</f>
        <v>0.31797488956294434</v>
      </c>
      <c r="O26" s="24">
        <f>+C26/100*Silver!$D181</f>
        <v>0</v>
      </c>
      <c r="P26" s="24"/>
      <c r="Q26" s="24">
        <f>+E26*Silver!$D181</f>
        <v>0</v>
      </c>
      <c r="R26" s="24">
        <f>+F26/100*Silver!$D181</f>
        <v>0</v>
      </c>
      <c r="S26" s="24">
        <f>+G26/100*Silver!$D181</f>
        <v>0</v>
      </c>
      <c r="T26" s="24"/>
      <c r="U26" s="24">
        <f>+I26*Silver!$D181</f>
        <v>67.26391894600745</v>
      </c>
      <c r="V26" s="24">
        <f>+J26*Silver!$D181</f>
        <v>7.337882066837176</v>
      </c>
      <c r="W26" s="24">
        <f>+K26*Silver!$D181</f>
        <v>11.006823100255765</v>
      </c>
      <c r="X26" s="24">
        <f>+L26*Silver!$D181</f>
        <v>23.236626544984393</v>
      </c>
    </row>
    <row r="27" spans="1:24" ht="15">
      <c r="A27" s="12">
        <v>1816</v>
      </c>
      <c r="B27" s="25">
        <v>1.5</v>
      </c>
      <c r="I27" s="24">
        <v>2.75</v>
      </c>
      <c r="J27" s="24">
        <v>0.3</v>
      </c>
      <c r="K27" s="24">
        <v>0.45</v>
      </c>
      <c r="L27" s="24">
        <v>0.95</v>
      </c>
      <c r="N27" s="24">
        <f>+B27/100*Silver!$D182</f>
        <v>0.3668941033418588</v>
      </c>
      <c r="O27" s="24">
        <f>+C27/100*Silver!$D182</f>
        <v>0</v>
      </c>
      <c r="P27" s="24"/>
      <c r="Q27" s="24">
        <f>+E27*Silver!$D182</f>
        <v>0</v>
      </c>
      <c r="R27" s="24">
        <f>+F27/100*Silver!$D182</f>
        <v>0</v>
      </c>
      <c r="S27" s="24">
        <f>+G27/100*Silver!$D182</f>
        <v>0</v>
      </c>
      <c r="T27" s="24"/>
      <c r="U27" s="24">
        <f>+I27*Silver!$D182</f>
        <v>67.26391894600745</v>
      </c>
      <c r="V27" s="24">
        <f>+J27*Silver!$D182</f>
        <v>7.337882066837176</v>
      </c>
      <c r="W27" s="24">
        <f>+K27*Silver!$D182</f>
        <v>11.006823100255765</v>
      </c>
      <c r="X27" s="24">
        <f>+L27*Silver!$D182</f>
        <v>23.236626544984393</v>
      </c>
    </row>
    <row r="28" spans="1:24" ht="15">
      <c r="A28" s="12">
        <v>1817</v>
      </c>
      <c r="B28" s="25">
        <v>1.4</v>
      </c>
      <c r="I28" s="24">
        <v>3</v>
      </c>
      <c r="J28" s="24">
        <v>0.3</v>
      </c>
      <c r="K28" s="24">
        <v>0.45</v>
      </c>
      <c r="L28" s="24">
        <v>0.95</v>
      </c>
      <c r="N28" s="24">
        <f>+B28/100*Silver!$D183</f>
        <v>0.3393744841970323</v>
      </c>
      <c r="O28" s="24">
        <f>+C28/100*Silver!$D183</f>
        <v>0</v>
      </c>
      <c r="P28" s="24"/>
      <c r="Q28" s="24">
        <f>+E28*Silver!$D183</f>
        <v>0</v>
      </c>
      <c r="R28" s="24">
        <f>+F28/100*Silver!$D183</f>
        <v>0</v>
      </c>
      <c r="S28" s="24">
        <f>+G28/100*Silver!$D183</f>
        <v>0</v>
      </c>
      <c r="T28" s="24"/>
      <c r="U28" s="24">
        <f>+I28*Silver!$D183</f>
        <v>72.72310375650693</v>
      </c>
      <c r="V28" s="24">
        <f>+J28*Silver!$D183</f>
        <v>7.272310375650692</v>
      </c>
      <c r="W28" s="24">
        <f>+K28*Silver!$D183</f>
        <v>10.908465563476039</v>
      </c>
      <c r="X28" s="24">
        <f>+L28*Silver!$D183</f>
        <v>23.02898285622719</v>
      </c>
    </row>
    <row r="29" spans="1:24" ht="15">
      <c r="A29" s="12">
        <v>1818</v>
      </c>
      <c r="B29" s="25">
        <v>1.4</v>
      </c>
      <c r="I29" s="24">
        <v>3</v>
      </c>
      <c r="J29" s="24">
        <v>0.3</v>
      </c>
      <c r="K29" s="24">
        <v>0.45</v>
      </c>
      <c r="L29" s="24">
        <v>0.95</v>
      </c>
      <c r="N29" s="24">
        <f>+B29/100*Silver!$D184</f>
        <v>0.3454519692750349</v>
      </c>
      <c r="O29" s="24">
        <f>+C29/100*Silver!$D184</f>
        <v>0</v>
      </c>
      <c r="P29" s="24"/>
      <c r="Q29" s="24">
        <f>+E29*Silver!$D184</f>
        <v>0</v>
      </c>
      <c r="R29" s="24">
        <f>+F29/100*Silver!$D184</f>
        <v>0</v>
      </c>
      <c r="S29" s="24">
        <f>+G29/100*Silver!$D184</f>
        <v>0</v>
      </c>
      <c r="T29" s="24"/>
      <c r="U29" s="24">
        <f>+I29*Silver!$D184</f>
        <v>74.02542198750749</v>
      </c>
      <c r="V29" s="24">
        <f>+J29*Silver!$D184</f>
        <v>7.402542198750749</v>
      </c>
      <c r="W29" s="24">
        <f>+K29*Silver!$D184</f>
        <v>11.103813298126123</v>
      </c>
      <c r="X29" s="24">
        <f>+L29*Silver!$D184</f>
        <v>23.44138362937737</v>
      </c>
    </row>
    <row r="30" spans="1:24" ht="15">
      <c r="A30" s="12">
        <v>1819</v>
      </c>
      <c r="B30" s="25">
        <v>1.8</v>
      </c>
      <c r="I30" s="24">
        <v>3</v>
      </c>
      <c r="J30" s="24">
        <v>0.3</v>
      </c>
      <c r="K30" s="24">
        <v>0.45</v>
      </c>
      <c r="L30" s="24">
        <v>0.95</v>
      </c>
      <c r="N30" s="24">
        <f>+B30/100*Silver!$D185</f>
        <v>0.4421416545875236</v>
      </c>
      <c r="O30" s="24">
        <f>+C30/100*Silver!$D185</f>
        <v>0</v>
      </c>
      <c r="P30" s="24"/>
      <c r="Q30" s="24">
        <f>+E30*Silver!$D185</f>
        <v>0</v>
      </c>
      <c r="R30" s="24">
        <f>+F30/100*Silver!$D185</f>
        <v>0</v>
      </c>
      <c r="S30" s="24">
        <f>+G30/100*Silver!$D185</f>
        <v>0</v>
      </c>
      <c r="T30" s="24"/>
      <c r="U30" s="24">
        <f>+I30*Silver!$D185</f>
        <v>73.69027576458726</v>
      </c>
      <c r="V30" s="24">
        <f>+J30*Silver!$D185</f>
        <v>7.369027576458725</v>
      </c>
      <c r="W30" s="24">
        <f>+K30*Silver!$D185</f>
        <v>11.053541364688089</v>
      </c>
      <c r="X30" s="24">
        <f>+L30*Silver!$D185</f>
        <v>23.3352539921193</v>
      </c>
    </row>
    <row r="31" spans="1:24" ht="15">
      <c r="A31" s="12">
        <v>1820</v>
      </c>
      <c r="B31" s="25">
        <v>1.5</v>
      </c>
      <c r="I31" s="24">
        <v>3</v>
      </c>
      <c r="J31" s="24">
        <v>0.3</v>
      </c>
      <c r="K31" s="24">
        <v>0.45</v>
      </c>
      <c r="L31" s="24">
        <v>0.95</v>
      </c>
      <c r="N31" s="24">
        <f>+B31/100*Silver!$D186</f>
        <v>0.3752470238502181</v>
      </c>
      <c r="O31" s="24">
        <f>+C31/100*Silver!$D186</f>
        <v>0</v>
      </c>
      <c r="P31" s="24"/>
      <c r="Q31" s="24">
        <f>+E31*Silver!$D186</f>
        <v>0</v>
      </c>
      <c r="R31" s="24">
        <f>+F31/100*Silver!$D186</f>
        <v>0</v>
      </c>
      <c r="S31" s="24">
        <f>+G31/100*Silver!$D186</f>
        <v>0</v>
      </c>
      <c r="T31" s="24"/>
      <c r="U31" s="24">
        <f>+I31*Silver!$D186</f>
        <v>75.04940477004362</v>
      </c>
      <c r="V31" s="24">
        <f>+J31*Silver!$D186</f>
        <v>7.504940477004362</v>
      </c>
      <c r="W31" s="24">
        <f>+K31*Silver!$D186</f>
        <v>11.257410715506543</v>
      </c>
      <c r="X31" s="24">
        <f>+L31*Silver!$D186</f>
        <v>23.765644843847145</v>
      </c>
    </row>
    <row r="32" spans="1:24" ht="15">
      <c r="A32" s="12">
        <v>1821</v>
      </c>
      <c r="B32" s="25">
        <v>2.3</v>
      </c>
      <c r="I32" s="24">
        <v>3</v>
      </c>
      <c r="J32" s="24">
        <v>0.3</v>
      </c>
      <c r="K32" s="24">
        <v>0.45</v>
      </c>
      <c r="L32" s="24">
        <v>0.95</v>
      </c>
      <c r="N32" s="24">
        <f>+B32/100*Silver!$D187</f>
        <v>0.5887833475569824</v>
      </c>
      <c r="O32" s="24">
        <f>+C32/100*Silver!$D187</f>
        <v>0</v>
      </c>
      <c r="P32" s="24"/>
      <c r="Q32" s="24">
        <f>+E32*Silver!$D187</f>
        <v>0</v>
      </c>
      <c r="R32" s="24">
        <f>+F32/100*Silver!$D187</f>
        <v>0</v>
      </c>
      <c r="S32" s="24">
        <f>+G32/100*Silver!$D187</f>
        <v>0</v>
      </c>
      <c r="T32" s="24"/>
      <c r="U32" s="24">
        <f>+I32*Silver!$D187</f>
        <v>76.7978279422151</v>
      </c>
      <c r="V32" s="24">
        <f>+J32*Silver!$D187</f>
        <v>7.679782794221509</v>
      </c>
      <c r="W32" s="24">
        <f>+K32*Silver!$D187</f>
        <v>11.519674191332264</v>
      </c>
      <c r="X32" s="24">
        <f>+L32*Silver!$D187</f>
        <v>24.319312181701445</v>
      </c>
    </row>
    <row r="33" spans="1:24" ht="15">
      <c r="A33" s="12">
        <v>1822</v>
      </c>
      <c r="B33" s="25">
        <v>2.2</v>
      </c>
      <c r="I33" s="24">
        <v>3</v>
      </c>
      <c r="J33" s="24">
        <v>0.33</v>
      </c>
      <c r="K33" s="24">
        <v>0.41</v>
      </c>
      <c r="L33" s="24">
        <v>0.95</v>
      </c>
      <c r="N33" s="24">
        <f>+B33/100*Silver!$D188</f>
        <v>0.5579191313803809</v>
      </c>
      <c r="O33" s="24">
        <f>+C33/100*Silver!$D188</f>
        <v>0</v>
      </c>
      <c r="P33" s="24"/>
      <c r="Q33" s="24">
        <f>+E33*Silver!$D188</f>
        <v>0</v>
      </c>
      <c r="R33" s="24">
        <f>+F33/100*Silver!$D188</f>
        <v>0</v>
      </c>
      <c r="S33" s="24">
        <f>+G33/100*Silver!$D188</f>
        <v>0</v>
      </c>
      <c r="T33" s="24"/>
      <c r="U33" s="24">
        <f>+I33*Silver!$D188</f>
        <v>76.07988155187012</v>
      </c>
      <c r="V33" s="24">
        <f>+J33*Silver!$D188</f>
        <v>8.368786970705713</v>
      </c>
      <c r="W33" s="24">
        <f>+K33*Silver!$D188</f>
        <v>10.397583812088914</v>
      </c>
      <c r="X33" s="24">
        <f>+L33*Silver!$D188</f>
        <v>24.091962491425534</v>
      </c>
    </row>
    <row r="34" spans="1:24" ht="15">
      <c r="A34" s="12">
        <v>1823</v>
      </c>
      <c r="B34" s="25">
        <v>2.1</v>
      </c>
      <c r="I34" s="24">
        <v>3</v>
      </c>
      <c r="J34" s="24">
        <v>0.33</v>
      </c>
      <c r="K34" s="24">
        <v>0.41</v>
      </c>
      <c r="L34" s="24">
        <v>0.95</v>
      </c>
      <c r="N34" s="24">
        <f>+B34/100*Silver!$D189</f>
        <v>0.5325591708630908</v>
      </c>
      <c r="O34" s="24">
        <f>+C34/100*Silver!$D189</f>
        <v>0</v>
      </c>
      <c r="P34" s="24"/>
      <c r="Q34" s="24">
        <f>+E34*Silver!$D189</f>
        <v>0</v>
      </c>
      <c r="R34" s="24">
        <f>+F34/100*Silver!$D189</f>
        <v>0</v>
      </c>
      <c r="S34" s="24">
        <f>+G34/100*Silver!$D189</f>
        <v>0</v>
      </c>
      <c r="T34" s="24"/>
      <c r="U34" s="24">
        <f>+I34*Silver!$D189</f>
        <v>76.07988155187012</v>
      </c>
      <c r="V34" s="24">
        <f>+J34*Silver!$D189</f>
        <v>8.368786970705713</v>
      </c>
      <c r="W34" s="24">
        <f>+K34*Silver!$D189</f>
        <v>10.397583812088914</v>
      </c>
      <c r="X34" s="24">
        <f>+L34*Silver!$D189</f>
        <v>24.091962491425534</v>
      </c>
    </row>
    <row r="35" spans="1:24" ht="15">
      <c r="A35" s="12">
        <v>1824</v>
      </c>
      <c r="B35" s="25">
        <v>3</v>
      </c>
      <c r="I35" s="24">
        <v>3</v>
      </c>
      <c r="J35" s="24">
        <v>0.33</v>
      </c>
      <c r="K35" s="24">
        <v>0.41</v>
      </c>
      <c r="L35" s="24">
        <v>0.95</v>
      </c>
      <c r="N35" s="24">
        <f>+B35/100*Silver!$D190</f>
        <v>0.7607988155187011</v>
      </c>
      <c r="O35" s="24">
        <f>+C35/100*Silver!$D190</f>
        <v>0</v>
      </c>
      <c r="P35" s="24"/>
      <c r="Q35" s="24">
        <f>+E35*Silver!$D190</f>
        <v>0</v>
      </c>
      <c r="R35" s="24">
        <f>+F35/100*Silver!$D190</f>
        <v>0</v>
      </c>
      <c r="S35" s="24">
        <f>+G35/100*Silver!$D190</f>
        <v>0</v>
      </c>
      <c r="T35" s="24"/>
      <c r="U35" s="24">
        <f>+I35*Silver!$D190</f>
        <v>76.07988155187012</v>
      </c>
      <c r="V35" s="24">
        <f>+J35*Silver!$D190</f>
        <v>8.368786970705713</v>
      </c>
      <c r="W35" s="24">
        <f>+K35*Silver!$D190</f>
        <v>10.397583812088914</v>
      </c>
      <c r="X35" s="24">
        <f>+L35*Silver!$D190</f>
        <v>24.091962491425534</v>
      </c>
    </row>
    <row r="36" spans="1:24" ht="15">
      <c r="A36" s="12">
        <v>1825</v>
      </c>
      <c r="B36" s="25">
        <v>3.3</v>
      </c>
      <c r="I36" s="24">
        <v>3</v>
      </c>
      <c r="J36" s="24">
        <v>0.33</v>
      </c>
      <c r="K36" s="24">
        <v>0.41</v>
      </c>
      <c r="L36" s="24">
        <v>0.95</v>
      </c>
      <c r="N36" s="24">
        <f>+B36/100*Silver!$D191</f>
        <v>0.829127577445026</v>
      </c>
      <c r="O36" s="24">
        <f>+C36/100*Silver!$D191</f>
        <v>0</v>
      </c>
      <c r="P36" s="24"/>
      <c r="Q36" s="24">
        <f>+E36*Silver!$D191</f>
        <v>0</v>
      </c>
      <c r="R36" s="24">
        <f>+F36/100*Silver!$D191</f>
        <v>0</v>
      </c>
      <c r="S36" s="24">
        <f>+G36/100*Silver!$D191</f>
        <v>0</v>
      </c>
      <c r="T36" s="24"/>
      <c r="U36" s="24">
        <f>+I36*Silver!$D191</f>
        <v>75.37523431318417</v>
      </c>
      <c r="V36" s="24">
        <f>+J36*Silver!$D191</f>
        <v>8.29127577445026</v>
      </c>
      <c r="W36" s="24">
        <f>+K36*Silver!$D191</f>
        <v>10.301282022801836</v>
      </c>
      <c r="X36" s="24">
        <f>+L36*Silver!$D191</f>
        <v>23.868824199174988</v>
      </c>
    </row>
    <row r="37" spans="1:24" ht="15">
      <c r="A37" s="12">
        <v>1826</v>
      </c>
      <c r="B37" s="25">
        <v>4.4</v>
      </c>
      <c r="I37" s="24">
        <v>3</v>
      </c>
      <c r="J37" s="24">
        <v>0.3</v>
      </c>
      <c r="K37" s="24">
        <v>0.41</v>
      </c>
      <c r="L37" s="24">
        <v>0.95</v>
      </c>
      <c r="N37" s="24">
        <f>+B37/100*Silver!$D192</f>
        <v>1.1158382627607617</v>
      </c>
      <c r="O37" s="24">
        <f>+C37/100*Silver!$D192</f>
        <v>0</v>
      </c>
      <c r="P37" s="24"/>
      <c r="Q37" s="24">
        <f>+E37*Silver!$D192</f>
        <v>0</v>
      </c>
      <c r="R37" s="24">
        <f>+F37/100*Silver!$D192</f>
        <v>0</v>
      </c>
      <c r="S37" s="24">
        <f>+G37/100*Silver!$D192</f>
        <v>0</v>
      </c>
      <c r="T37" s="24"/>
      <c r="U37" s="24">
        <f>+I37*Silver!$D192</f>
        <v>76.07988155187012</v>
      </c>
      <c r="V37" s="24">
        <f>+J37*Silver!$D192</f>
        <v>7.6079881551870105</v>
      </c>
      <c r="W37" s="24">
        <f>+K37*Silver!$D192</f>
        <v>10.397583812088914</v>
      </c>
      <c r="X37" s="24">
        <f>+L37*Silver!$D192</f>
        <v>24.091962491425534</v>
      </c>
    </row>
    <row r="38" spans="1:24" ht="15">
      <c r="A38" s="12">
        <v>1827</v>
      </c>
      <c r="B38" s="25">
        <v>5.3</v>
      </c>
      <c r="I38" s="24">
        <v>3</v>
      </c>
      <c r="J38" s="24">
        <v>0.3</v>
      </c>
      <c r="K38" s="24">
        <v>0.41</v>
      </c>
      <c r="L38" s="24">
        <v>0.95</v>
      </c>
      <c r="N38" s="24">
        <f>+B38/100*Silver!$D193</f>
        <v>1.3378245644333355</v>
      </c>
      <c r="O38" s="24">
        <f>+C38/100*Silver!$D193</f>
        <v>0</v>
      </c>
      <c r="P38" s="24"/>
      <c r="Q38" s="24">
        <f>+E38*Silver!$D193</f>
        <v>0</v>
      </c>
      <c r="R38" s="24">
        <f>+F38/100*Silver!$D193</f>
        <v>0</v>
      </c>
      <c r="S38" s="24">
        <f>+G38/100*Silver!$D193</f>
        <v>0</v>
      </c>
      <c r="T38" s="24"/>
      <c r="U38" s="24">
        <f>+I38*Silver!$D193</f>
        <v>75.72591874150956</v>
      </c>
      <c r="V38" s="24">
        <f>+J38*Silver!$D193</f>
        <v>7.572591874150955</v>
      </c>
      <c r="W38" s="24">
        <f>+K38*Silver!$D193</f>
        <v>10.349208894672973</v>
      </c>
      <c r="X38" s="24">
        <f>+L38*Silver!$D193</f>
        <v>23.97987426814469</v>
      </c>
    </row>
    <row r="39" spans="1:24" ht="15">
      <c r="A39" s="12">
        <v>1828</v>
      </c>
      <c r="B39" s="25">
        <v>4.3</v>
      </c>
      <c r="I39" s="24">
        <v>2.83</v>
      </c>
      <c r="J39" s="24">
        <v>0.28</v>
      </c>
      <c r="K39" s="24">
        <v>0.41</v>
      </c>
      <c r="L39" s="24">
        <v>0.95</v>
      </c>
      <c r="N39" s="24">
        <f>+B39/100*Silver!$D194</f>
        <v>1.0904783022434714</v>
      </c>
      <c r="O39" s="24">
        <f>+C39/100*Silver!$D194</f>
        <v>0</v>
      </c>
      <c r="P39" s="24"/>
      <c r="Q39" s="24">
        <f>+E39*Silver!$D194</f>
        <v>0</v>
      </c>
      <c r="R39" s="24">
        <f>+F39/100*Silver!$D194</f>
        <v>0</v>
      </c>
      <c r="S39" s="24">
        <f>+G39/100*Silver!$D194</f>
        <v>0</v>
      </c>
      <c r="T39" s="24"/>
      <c r="U39" s="24">
        <f>+I39*Silver!$D194</f>
        <v>71.76868826393081</v>
      </c>
      <c r="V39" s="24">
        <f>+J39*Silver!$D194</f>
        <v>7.100788944841211</v>
      </c>
      <c r="W39" s="24">
        <f>+K39*Silver!$D194</f>
        <v>10.397583812088914</v>
      </c>
      <c r="X39" s="24">
        <f>+L39*Silver!$D194</f>
        <v>24.091962491425534</v>
      </c>
    </row>
    <row r="40" spans="1:24" ht="15">
      <c r="A40" s="12">
        <v>1829</v>
      </c>
      <c r="B40" s="25">
        <v>4.9</v>
      </c>
      <c r="I40" s="24">
        <v>2.83</v>
      </c>
      <c r="J40" s="24">
        <v>0.28</v>
      </c>
      <c r="K40" s="24">
        <v>0.41</v>
      </c>
      <c r="L40" s="24">
        <v>0.95</v>
      </c>
      <c r="N40" s="24">
        <f>+B40/100*Silver!$D195</f>
        <v>1.242638065347212</v>
      </c>
      <c r="O40" s="24">
        <f>+C40/100*Silver!$D195</f>
        <v>0</v>
      </c>
      <c r="P40" s="24"/>
      <c r="Q40" s="24">
        <f>+E40*Silver!$D195</f>
        <v>0</v>
      </c>
      <c r="R40" s="24">
        <f>+F40/100*Silver!$D195</f>
        <v>0</v>
      </c>
      <c r="S40" s="24">
        <f>+G40/100*Silver!$D195</f>
        <v>0</v>
      </c>
      <c r="T40" s="24"/>
      <c r="U40" s="24">
        <f>+I40*Silver!$D195</f>
        <v>71.76868826393081</v>
      </c>
      <c r="V40" s="24">
        <f>+J40*Silver!$D195</f>
        <v>7.100788944841211</v>
      </c>
      <c r="W40" s="24">
        <f>+K40*Silver!$D195</f>
        <v>10.397583812088914</v>
      </c>
      <c r="X40" s="24">
        <f>+L40*Silver!$D195</f>
        <v>24.091962491425534</v>
      </c>
    </row>
    <row r="41" spans="1:24" ht="15">
      <c r="A41" s="12">
        <v>1830</v>
      </c>
      <c r="B41" s="25">
        <v>4.8</v>
      </c>
      <c r="I41" s="24">
        <v>2.83</v>
      </c>
      <c r="J41" s="24">
        <v>0.28</v>
      </c>
      <c r="K41" s="24">
        <v>0.41</v>
      </c>
      <c r="L41" s="24">
        <v>0.95</v>
      </c>
      <c r="N41" s="24">
        <f>+B41/100*Silver!$D196</f>
        <v>1.222994702915416</v>
      </c>
      <c r="O41" s="24">
        <f>+C41/100*Silver!$D196</f>
        <v>0</v>
      </c>
      <c r="P41" s="24"/>
      <c r="Q41" s="24">
        <f>+E41*Silver!$D196</f>
        <v>0</v>
      </c>
      <c r="R41" s="24">
        <f>+F41/100*Silver!$D196</f>
        <v>0</v>
      </c>
      <c r="S41" s="24">
        <f>+G41/100*Silver!$D196</f>
        <v>0</v>
      </c>
      <c r="T41" s="24"/>
      <c r="U41" s="24">
        <f>+I41*Silver!$D196</f>
        <v>72.10572935938806</v>
      </c>
      <c r="V41" s="24">
        <f>+J41*Silver!$D196</f>
        <v>7.134135767006594</v>
      </c>
      <c r="W41" s="24">
        <f>+K41*Silver!$D196</f>
        <v>10.44641308740251</v>
      </c>
      <c r="X41" s="24">
        <f>+L41*Silver!$D196</f>
        <v>24.205103495200937</v>
      </c>
    </row>
    <row r="42" spans="1:24" ht="15">
      <c r="A42" s="12">
        <v>1831</v>
      </c>
      <c r="B42" s="25">
        <v>4.6</v>
      </c>
      <c r="E42" s="24">
        <v>1.8</v>
      </c>
      <c r="I42" s="24">
        <v>2.83</v>
      </c>
      <c r="J42" s="24">
        <v>0.28</v>
      </c>
      <c r="K42" s="24">
        <v>0.43</v>
      </c>
      <c r="L42" s="24">
        <v>0.95</v>
      </c>
      <c r="N42" s="24">
        <f>+B42/100*Silver!$D197</f>
        <v>1.16113075403648</v>
      </c>
      <c r="O42" s="24">
        <f>+C42/100*Silver!$D197</f>
        <v>0</v>
      </c>
      <c r="P42" s="24"/>
      <c r="Q42" s="24">
        <f>+E42*Silver!$D197</f>
        <v>45.43555124490574</v>
      </c>
      <c r="R42" s="24">
        <f>+F42/100*Silver!$D197</f>
        <v>0</v>
      </c>
      <c r="S42" s="24">
        <f>+G42/100*Silver!$D197</f>
        <v>0</v>
      </c>
      <c r="T42" s="24"/>
      <c r="U42" s="24">
        <f>+I42*Silver!$D197</f>
        <v>71.43478334615736</v>
      </c>
      <c r="V42" s="24">
        <f>+J42*Silver!$D197</f>
        <v>7.067752415874226</v>
      </c>
      <c r="W42" s="24">
        <f>+K42*Silver!$D197</f>
        <v>10.854048352949704</v>
      </c>
      <c r="X42" s="24">
        <f>+L42*Silver!$D197</f>
        <v>23.97987426814469</v>
      </c>
    </row>
    <row r="43" spans="1:24" ht="15">
      <c r="A43" s="12">
        <v>1832</v>
      </c>
      <c r="B43" s="25">
        <v>4.6</v>
      </c>
      <c r="E43" s="24">
        <v>1.4</v>
      </c>
      <c r="I43" s="24">
        <v>2.83</v>
      </c>
      <c r="J43" s="24">
        <v>0.28</v>
      </c>
      <c r="K43" s="24">
        <v>0.43</v>
      </c>
      <c r="L43" s="24">
        <v>0.95</v>
      </c>
      <c r="N43" s="24">
        <f>+B43/100*Silver!$D198</f>
        <v>1.16113075403648</v>
      </c>
      <c r="O43" s="24">
        <f>+C43/100*Silver!$D198</f>
        <v>0</v>
      </c>
      <c r="P43" s="24"/>
      <c r="Q43" s="24">
        <f>+E43*Silver!$D198</f>
        <v>35.33876207937112</v>
      </c>
      <c r="R43" s="24">
        <f>+F43/100*Silver!$D198</f>
        <v>0</v>
      </c>
      <c r="S43" s="24">
        <f>+G43/100*Silver!$D198</f>
        <v>0</v>
      </c>
      <c r="T43" s="24"/>
      <c r="U43" s="24">
        <f>+I43*Silver!$D198</f>
        <v>71.43478334615736</v>
      </c>
      <c r="V43" s="24">
        <f>+J43*Silver!$D198</f>
        <v>7.067752415874226</v>
      </c>
      <c r="W43" s="24">
        <f>+K43*Silver!$D198</f>
        <v>10.854048352949704</v>
      </c>
      <c r="X43" s="24">
        <f>+L43*Silver!$D198</f>
        <v>23.97987426814469</v>
      </c>
    </row>
    <row r="44" spans="1:24" ht="15">
      <c r="A44" s="12">
        <v>1833</v>
      </c>
      <c r="B44" s="25">
        <v>6</v>
      </c>
      <c r="E44" s="24">
        <v>2.2</v>
      </c>
      <c r="I44" s="24">
        <v>2.83</v>
      </c>
      <c r="J44" s="24">
        <v>0.28</v>
      </c>
      <c r="K44" s="24">
        <v>0.43</v>
      </c>
      <c r="L44" s="24">
        <v>0.95</v>
      </c>
      <c r="N44" s="24">
        <f>+B44/100*Silver!$D199</f>
        <v>1.5359565588443018</v>
      </c>
      <c r="O44" s="24">
        <f>+C44/100*Silver!$D199</f>
        <v>0</v>
      </c>
      <c r="P44" s="24"/>
      <c r="Q44" s="24">
        <f>+E44*Silver!$D199</f>
        <v>56.31840715762441</v>
      </c>
      <c r="R44" s="24">
        <f>+F44/100*Silver!$D199</f>
        <v>0</v>
      </c>
      <c r="S44" s="24">
        <f>+G44/100*Silver!$D199</f>
        <v>0</v>
      </c>
      <c r="T44" s="24"/>
      <c r="U44" s="24">
        <f>+I44*Silver!$D199</f>
        <v>72.44595102548958</v>
      </c>
      <c r="V44" s="24">
        <f>+J44*Silver!$D199</f>
        <v>7.167797274606743</v>
      </c>
      <c r="W44" s="24">
        <f>+K44*Silver!$D199</f>
        <v>11.007688671717498</v>
      </c>
      <c r="X44" s="24">
        <f>+L44*Silver!$D199</f>
        <v>24.319312181701445</v>
      </c>
    </row>
    <row r="45" spans="1:24" ht="15">
      <c r="A45" s="12">
        <v>1834</v>
      </c>
      <c r="B45" s="25">
        <v>5.6</v>
      </c>
      <c r="E45" s="24">
        <v>1.34</v>
      </c>
      <c r="I45" s="24">
        <v>2.83</v>
      </c>
      <c r="J45" s="24">
        <v>0.28</v>
      </c>
      <c r="K45" s="24">
        <v>0.43</v>
      </c>
      <c r="L45" s="24">
        <v>0.95</v>
      </c>
      <c r="N45" s="24">
        <f>+B45/100*Silver!$D200</f>
        <v>1.4135504831748449</v>
      </c>
      <c r="O45" s="24">
        <f>+C45/100*Silver!$D200</f>
        <v>0</v>
      </c>
      <c r="P45" s="24"/>
      <c r="Q45" s="24">
        <f>+E45*Silver!$D200</f>
        <v>33.82424370454094</v>
      </c>
      <c r="R45" s="24">
        <f>+F45/100*Silver!$D200</f>
        <v>0</v>
      </c>
      <c r="S45" s="24">
        <f>+G45/100*Silver!$D200</f>
        <v>0</v>
      </c>
      <c r="T45" s="24"/>
      <c r="U45" s="24">
        <f>+I45*Silver!$D200</f>
        <v>71.43478334615736</v>
      </c>
      <c r="V45" s="24">
        <f>+J45*Silver!$D200</f>
        <v>7.067752415874226</v>
      </c>
      <c r="W45" s="24">
        <f>+K45*Silver!$D200</f>
        <v>10.854048352949704</v>
      </c>
      <c r="X45" s="24">
        <f>+L45*Silver!$D200</f>
        <v>23.97987426814469</v>
      </c>
    </row>
    <row r="46" spans="1:24" ht="15">
      <c r="A46" s="12">
        <v>1835</v>
      </c>
      <c r="B46" s="25">
        <v>5.6</v>
      </c>
      <c r="E46" s="24">
        <v>1.34</v>
      </c>
      <c r="I46" s="24">
        <v>2.75</v>
      </c>
      <c r="J46" s="24">
        <v>0.28</v>
      </c>
      <c r="K46" s="24">
        <v>0.46</v>
      </c>
      <c r="L46" s="24">
        <v>1</v>
      </c>
      <c r="N46" s="24">
        <f>+B46/100*Silver!$D201</f>
        <v>1.4135504831748449</v>
      </c>
      <c r="O46" s="24">
        <f>+C46/100*Silver!$D201</f>
        <v>0</v>
      </c>
      <c r="P46" s="24"/>
      <c r="Q46" s="24">
        <f>+E46*Silver!$D201</f>
        <v>33.82424370454094</v>
      </c>
      <c r="R46" s="24">
        <f>+F46/100*Silver!$D201</f>
        <v>0</v>
      </c>
      <c r="S46" s="24">
        <f>+G46/100*Silver!$D201</f>
        <v>0</v>
      </c>
      <c r="T46" s="24"/>
      <c r="U46" s="24">
        <f>+I46*Silver!$D201</f>
        <v>69.41542551305042</v>
      </c>
      <c r="V46" s="24">
        <f>+J46*Silver!$D201</f>
        <v>7.067752415874226</v>
      </c>
      <c r="W46" s="24">
        <f>+K46*Silver!$D201</f>
        <v>11.6113075403648</v>
      </c>
      <c r="X46" s="24">
        <f>+L46*Silver!$D201</f>
        <v>25.24197291383652</v>
      </c>
    </row>
    <row r="47" spans="1:24" ht="15">
      <c r="A47" s="12">
        <v>1836</v>
      </c>
      <c r="B47" s="25">
        <v>5.6</v>
      </c>
      <c r="E47" s="24">
        <v>1.57</v>
      </c>
      <c r="I47" s="24">
        <v>3.12</v>
      </c>
      <c r="J47" s="24">
        <v>0.3</v>
      </c>
      <c r="K47" s="24">
        <v>0.44</v>
      </c>
      <c r="L47" s="24">
        <v>1</v>
      </c>
      <c r="N47" s="24">
        <f>+B47/100*Silver!$D202</f>
        <v>1.4135504831748449</v>
      </c>
      <c r="O47" s="24">
        <f>+C47/100*Silver!$D202</f>
        <v>0</v>
      </c>
      <c r="P47" s="24"/>
      <c r="Q47" s="24">
        <f>+E47*Silver!$D202</f>
        <v>39.629897474723336</v>
      </c>
      <c r="R47" s="24">
        <f>+F47/100*Silver!$D202</f>
        <v>0</v>
      </c>
      <c r="S47" s="24">
        <f>+G47/100*Silver!$D202</f>
        <v>0</v>
      </c>
      <c r="T47" s="24"/>
      <c r="U47" s="24">
        <f>+I47*Silver!$D202</f>
        <v>78.75495549116995</v>
      </c>
      <c r="V47" s="24">
        <f>+J47*Silver!$D202</f>
        <v>7.572591874150955</v>
      </c>
      <c r="W47" s="24">
        <f>+K47*Silver!$D202</f>
        <v>11.10646808208807</v>
      </c>
      <c r="X47" s="24">
        <f>+L47*Silver!$D202</f>
        <v>25.24197291383652</v>
      </c>
    </row>
    <row r="48" spans="1:24" ht="15">
      <c r="A48" s="12">
        <v>1837</v>
      </c>
      <c r="B48" s="25">
        <v>5</v>
      </c>
      <c r="E48" s="24">
        <v>1.57</v>
      </c>
      <c r="I48" s="24">
        <v>3.12</v>
      </c>
      <c r="J48" s="24">
        <v>0.3</v>
      </c>
      <c r="K48" s="24">
        <v>0.44</v>
      </c>
      <c r="L48" s="24">
        <v>1</v>
      </c>
      <c r="N48" s="24">
        <f>+B48/100*Silver!$D203</f>
        <v>1.267998025864502</v>
      </c>
      <c r="O48" s="24">
        <f>+C48/100*Silver!$D203</f>
        <v>0</v>
      </c>
      <c r="P48" s="24"/>
      <c r="Q48" s="24">
        <f>+E48*Silver!$D203</f>
        <v>39.81513801214536</v>
      </c>
      <c r="R48" s="24">
        <f>+F48/100*Silver!$D203</f>
        <v>0</v>
      </c>
      <c r="S48" s="24">
        <f>+G48/100*Silver!$D203</f>
        <v>0</v>
      </c>
      <c r="T48" s="24"/>
      <c r="U48" s="24">
        <f>+I48*Silver!$D203</f>
        <v>79.12307681394492</v>
      </c>
      <c r="V48" s="24">
        <f>+J48*Silver!$D203</f>
        <v>7.6079881551870105</v>
      </c>
      <c r="W48" s="24">
        <f>+K48*Silver!$D203</f>
        <v>11.158382627607617</v>
      </c>
      <c r="X48" s="24">
        <f>+L48*Silver!$D203</f>
        <v>25.359960517290038</v>
      </c>
    </row>
    <row r="49" spans="1:24" ht="15">
      <c r="A49" s="12">
        <v>1838</v>
      </c>
      <c r="B49" s="25">
        <v>4.9</v>
      </c>
      <c r="E49" s="24">
        <v>2.02</v>
      </c>
      <c r="I49" s="24">
        <v>3.12</v>
      </c>
      <c r="J49" s="24">
        <v>0.3</v>
      </c>
      <c r="K49" s="24">
        <v>0.46</v>
      </c>
      <c r="L49" s="24">
        <v>1</v>
      </c>
      <c r="N49" s="24">
        <f>+B49/100*Silver!$D204</f>
        <v>1.242638065347212</v>
      </c>
      <c r="O49" s="24">
        <f>+C49/100*Silver!$D204</f>
        <v>0</v>
      </c>
      <c r="P49" s="24"/>
      <c r="Q49" s="24">
        <f>+E49*Silver!$D204</f>
        <v>51.22712024492588</v>
      </c>
      <c r="R49" s="24">
        <f>+F49/100*Silver!$D204</f>
        <v>0</v>
      </c>
      <c r="S49" s="24">
        <f>+G49/100*Silver!$D204</f>
        <v>0</v>
      </c>
      <c r="T49" s="24"/>
      <c r="U49" s="24">
        <f>+I49*Silver!$D204</f>
        <v>79.12307681394492</v>
      </c>
      <c r="V49" s="24">
        <f>+J49*Silver!$D204</f>
        <v>7.6079881551870105</v>
      </c>
      <c r="W49" s="24">
        <f>+K49*Silver!$D204</f>
        <v>11.665581837953418</v>
      </c>
      <c r="X49" s="24">
        <f>+L49*Silver!$D204</f>
        <v>25.359960517290038</v>
      </c>
    </row>
    <row r="50" spans="1:24" ht="15">
      <c r="A50" s="12">
        <v>1839</v>
      </c>
      <c r="B50" s="25">
        <v>5.3</v>
      </c>
      <c r="E50" s="24">
        <v>2.47</v>
      </c>
      <c r="I50" s="24">
        <v>3.12</v>
      </c>
      <c r="J50" s="24">
        <v>0.3</v>
      </c>
      <c r="K50" s="24">
        <v>0.46</v>
      </c>
      <c r="L50" s="24">
        <v>1</v>
      </c>
      <c r="N50" s="24">
        <f>+B50/100*Silver!$D205</f>
        <v>1.325872817604104</v>
      </c>
      <c r="O50" s="24">
        <f>+C50/100*Silver!$D205</f>
        <v>0</v>
      </c>
      <c r="P50" s="24"/>
      <c r="Q50" s="24">
        <f>+E50*Silver!$D205</f>
        <v>61.79067659400259</v>
      </c>
      <c r="R50" s="24">
        <f>+F50/100*Silver!$D205</f>
        <v>0</v>
      </c>
      <c r="S50" s="24">
        <f>+G50/100*Silver!$D205</f>
        <v>0</v>
      </c>
      <c r="T50" s="24"/>
      <c r="U50" s="24">
        <f>+I50*Silver!$D205</f>
        <v>78.05138096084536</v>
      </c>
      <c r="V50" s="24">
        <f>+J50*Silver!$D205</f>
        <v>7.504940477004362</v>
      </c>
      <c r="W50" s="24">
        <f>+K50*Silver!$D205</f>
        <v>11.507575398073357</v>
      </c>
      <c r="X50" s="24">
        <f>+L50*Silver!$D205</f>
        <v>25.016468256681208</v>
      </c>
    </row>
    <row r="51" spans="1:24" ht="15">
      <c r="A51" s="12">
        <v>1840</v>
      </c>
      <c r="B51" s="25">
        <v>5.4</v>
      </c>
      <c r="E51" s="24">
        <v>1.8</v>
      </c>
      <c r="I51" s="24">
        <v>3.12</v>
      </c>
      <c r="J51" s="24">
        <v>0.3</v>
      </c>
      <c r="K51" s="24">
        <v>0.46</v>
      </c>
      <c r="L51" s="24">
        <v>1</v>
      </c>
      <c r="N51" s="24">
        <f>+B51/100*Silver!$D206</f>
        <v>1.3508892858607853</v>
      </c>
      <c r="O51" s="24">
        <f>+C51/100*Silver!$D206</f>
        <v>0</v>
      </c>
      <c r="P51" s="24"/>
      <c r="Q51" s="24">
        <f>+E51*Silver!$D206</f>
        <v>45.02964286202617</v>
      </c>
      <c r="R51" s="24">
        <f>+F51/100*Silver!$D206</f>
        <v>0</v>
      </c>
      <c r="S51" s="24">
        <f>+G51/100*Silver!$D206</f>
        <v>0</v>
      </c>
      <c r="T51" s="24"/>
      <c r="U51" s="24">
        <f>+I51*Silver!$D206</f>
        <v>78.05138096084536</v>
      </c>
      <c r="V51" s="24">
        <f>+J51*Silver!$D206</f>
        <v>7.504940477004362</v>
      </c>
      <c r="W51" s="24">
        <f>+K51*Silver!$D206</f>
        <v>11.507575398073357</v>
      </c>
      <c r="X51" s="24">
        <f>+L51*Silver!$D206</f>
        <v>25.016468256681208</v>
      </c>
    </row>
    <row r="52" spans="1:24" ht="15">
      <c r="A52" s="12">
        <v>1841</v>
      </c>
      <c r="B52" s="25">
        <v>6</v>
      </c>
      <c r="E52" s="24">
        <v>1.57</v>
      </c>
      <c r="I52" s="24">
        <v>3.12</v>
      </c>
      <c r="J52" s="24">
        <v>0.3</v>
      </c>
      <c r="K52" s="24">
        <v>0.46</v>
      </c>
      <c r="L52" s="24">
        <v>1</v>
      </c>
      <c r="N52" s="24">
        <f>+B52/100*Silver!$D207</f>
        <v>1.5145183748301911</v>
      </c>
      <c r="O52" s="24">
        <f>+C52/100*Silver!$D207</f>
        <v>0</v>
      </c>
      <c r="P52" s="24"/>
      <c r="Q52" s="24">
        <f>+E52*Silver!$D207</f>
        <v>39.629897474723336</v>
      </c>
      <c r="R52" s="24">
        <f>+F52/100*Silver!$D207</f>
        <v>0</v>
      </c>
      <c r="S52" s="24">
        <f>+G52/100*Silver!$D207</f>
        <v>0</v>
      </c>
      <c r="T52" s="24"/>
      <c r="U52" s="24">
        <f>+I52*Silver!$D207</f>
        <v>78.75495549116995</v>
      </c>
      <c r="V52" s="24">
        <f>+J52*Silver!$D207</f>
        <v>7.572591874150955</v>
      </c>
      <c r="W52" s="24">
        <f>+K52*Silver!$D207</f>
        <v>11.6113075403648</v>
      </c>
      <c r="X52" s="24">
        <f>+L52*Silver!$D207</f>
        <v>25.24197291383652</v>
      </c>
    </row>
    <row r="53" spans="1:24" ht="15">
      <c r="A53" s="12">
        <v>1842</v>
      </c>
      <c r="B53" s="25">
        <v>5.6</v>
      </c>
      <c r="E53" s="24">
        <v>1.12</v>
      </c>
      <c r="I53" s="24">
        <v>3</v>
      </c>
      <c r="J53" s="24">
        <v>0.28</v>
      </c>
      <c r="K53" s="24">
        <v>0.46</v>
      </c>
      <c r="L53" s="24">
        <v>1</v>
      </c>
      <c r="N53" s="24">
        <f>+B53/100*Silver!$D208</f>
        <v>1.4268271534013184</v>
      </c>
      <c r="O53" s="24">
        <f>+C53/100*Silver!$D208</f>
        <v>0</v>
      </c>
      <c r="P53" s="24"/>
      <c r="Q53" s="24">
        <f>+E53*Silver!$D208</f>
        <v>28.536543068026376</v>
      </c>
      <c r="R53" s="24">
        <f>+F53/100*Silver!$D208</f>
        <v>0</v>
      </c>
      <c r="S53" s="24">
        <f>+G53/100*Silver!$D208</f>
        <v>0</v>
      </c>
      <c r="T53" s="24"/>
      <c r="U53" s="24">
        <f>+I53*Silver!$D208</f>
        <v>76.4371689322135</v>
      </c>
      <c r="V53" s="24">
        <f>+J53*Silver!$D208</f>
        <v>7.134135767006594</v>
      </c>
      <c r="W53" s="24">
        <f>+K53*Silver!$D208</f>
        <v>11.720365902939403</v>
      </c>
      <c r="X53" s="24">
        <f>+L53*Silver!$D208</f>
        <v>25.479056310737832</v>
      </c>
    </row>
    <row r="54" spans="1:24" ht="15">
      <c r="A54" s="12">
        <v>1843</v>
      </c>
      <c r="B54" s="25">
        <v>8.2</v>
      </c>
      <c r="C54" s="25">
        <v>0.8</v>
      </c>
      <c r="D54" s="25"/>
      <c r="E54" s="24">
        <v>2.24</v>
      </c>
      <c r="I54" s="24">
        <v>3.12</v>
      </c>
      <c r="J54" s="24">
        <v>0.34</v>
      </c>
      <c r="K54" s="24">
        <v>0.47</v>
      </c>
      <c r="L54" s="24">
        <v>1</v>
      </c>
      <c r="N54" s="24">
        <f>+B54/100*Silver!$D209</f>
        <v>2.0991406304205458</v>
      </c>
      <c r="O54" s="24">
        <f>+C54/100*Silver!$D209</f>
        <v>0.20479420784590693</v>
      </c>
      <c r="P54" s="24"/>
      <c r="Q54" s="24">
        <f>+E54*Silver!$D209</f>
        <v>57.34237819685394</v>
      </c>
      <c r="R54" s="24">
        <f>+F54/100*Silver!$D209</f>
        <v>0</v>
      </c>
      <c r="S54" s="24">
        <f>+G54/100*Silver!$D209</f>
        <v>0</v>
      </c>
      <c r="T54" s="24"/>
      <c r="U54" s="24">
        <f>+I54*Silver!$D209</f>
        <v>79.8697410599037</v>
      </c>
      <c r="V54" s="24">
        <f>+J54*Silver!$D209</f>
        <v>8.703753833451046</v>
      </c>
      <c r="W54" s="24">
        <f>+K54*Silver!$D209</f>
        <v>12.03165971094703</v>
      </c>
      <c r="X54" s="24">
        <f>+L54*Silver!$D209</f>
        <v>25.599275980738366</v>
      </c>
    </row>
    <row r="55" spans="1:24" ht="15">
      <c r="A55" s="12">
        <v>1844</v>
      </c>
      <c r="B55" s="25">
        <v>8.7</v>
      </c>
      <c r="C55" s="25">
        <v>0.8</v>
      </c>
      <c r="D55" s="25"/>
      <c r="E55" s="24">
        <v>1.57</v>
      </c>
      <c r="I55" s="24">
        <v>3.12</v>
      </c>
      <c r="J55" s="24">
        <v>0.34</v>
      </c>
      <c r="K55" s="24">
        <v>0.47</v>
      </c>
      <c r="L55" s="24">
        <v>1</v>
      </c>
      <c r="N55" s="24">
        <f>+B55/100*Silver!$D210</f>
        <v>2.206316565004233</v>
      </c>
      <c r="O55" s="24">
        <f>+C55/100*Silver!$D210</f>
        <v>0.2028796841383203</v>
      </c>
      <c r="P55" s="24"/>
      <c r="Q55" s="24">
        <f>+E55*Silver!$D210</f>
        <v>39.81513801214536</v>
      </c>
      <c r="R55" s="24">
        <f>+F55/100*Silver!$D210</f>
        <v>0</v>
      </c>
      <c r="S55" s="24">
        <f>+G55/100*Silver!$D210</f>
        <v>0</v>
      </c>
      <c r="T55" s="24"/>
      <c r="U55" s="24">
        <f>+I55*Silver!$D210</f>
        <v>79.12307681394492</v>
      </c>
      <c r="V55" s="24">
        <f>+J55*Silver!$D210</f>
        <v>8.622386575878613</v>
      </c>
      <c r="W55" s="24">
        <f>+K55*Silver!$D210</f>
        <v>11.919181443126316</v>
      </c>
      <c r="X55" s="24">
        <f>+L55*Silver!$D210</f>
        <v>25.359960517290038</v>
      </c>
    </row>
    <row r="56" spans="1:24" ht="15">
      <c r="A56" s="12">
        <v>1845</v>
      </c>
      <c r="B56" s="25">
        <v>9.4</v>
      </c>
      <c r="C56" s="25">
        <v>1.2</v>
      </c>
      <c r="D56" s="25"/>
      <c r="E56" s="24">
        <v>2.47</v>
      </c>
      <c r="I56" s="24">
        <v>3.12</v>
      </c>
      <c r="J56" s="24">
        <v>0.34</v>
      </c>
      <c r="K56" s="24">
        <v>0.47</v>
      </c>
      <c r="L56" s="24">
        <v>1</v>
      </c>
      <c r="N56" s="24">
        <f>+B56/100*Silver!$D211</f>
        <v>2.4063319421894063</v>
      </c>
      <c r="O56" s="24">
        <f>+C56/100*Silver!$D211</f>
        <v>0.3071913117688604</v>
      </c>
      <c r="P56" s="24"/>
      <c r="Q56" s="24">
        <f>+E56*Silver!$D211</f>
        <v>63.23021167242377</v>
      </c>
      <c r="R56" s="24">
        <f>+F56/100*Silver!$D211</f>
        <v>0</v>
      </c>
      <c r="S56" s="24">
        <f>+G56/100*Silver!$D211</f>
        <v>0</v>
      </c>
      <c r="T56" s="24"/>
      <c r="U56" s="24">
        <f>+I56*Silver!$D211</f>
        <v>79.8697410599037</v>
      </c>
      <c r="V56" s="24">
        <f>+J56*Silver!$D211</f>
        <v>8.703753833451046</v>
      </c>
      <c r="W56" s="24">
        <f>+K56*Silver!$D211</f>
        <v>12.03165971094703</v>
      </c>
      <c r="X56" s="24">
        <f>+L56*Silver!$D211</f>
        <v>25.599275980738366</v>
      </c>
    </row>
    <row r="57" spans="1:24" ht="15">
      <c r="A57" s="12">
        <v>1846</v>
      </c>
      <c r="B57" s="25">
        <v>8.7</v>
      </c>
      <c r="C57" s="25">
        <v>1.1</v>
      </c>
      <c r="D57" s="25"/>
      <c r="E57" s="24">
        <v>2.1</v>
      </c>
      <c r="I57" s="24">
        <v>3.12</v>
      </c>
      <c r="J57" s="24">
        <v>0.34</v>
      </c>
      <c r="K57" s="24">
        <v>0.47</v>
      </c>
      <c r="L57" s="24">
        <v>1</v>
      </c>
      <c r="N57" s="24">
        <f>+B57/100*Silver!$D212</f>
        <v>2.2166778990341913</v>
      </c>
      <c r="O57" s="24">
        <f>+C57/100*Silver!$D212</f>
        <v>0.2802696194181162</v>
      </c>
      <c r="P57" s="24"/>
      <c r="Q57" s="24">
        <f>+E57*Silver!$D212</f>
        <v>53.50601825254945</v>
      </c>
      <c r="R57" s="24">
        <f>+F57/100*Silver!$D212</f>
        <v>0</v>
      </c>
      <c r="S57" s="24">
        <f>+G57/100*Silver!$D212</f>
        <v>0</v>
      </c>
      <c r="T57" s="24"/>
      <c r="U57" s="24">
        <f>+I57*Silver!$D212</f>
        <v>79.49465568950204</v>
      </c>
      <c r="V57" s="24">
        <f>+J57*Silver!$D212</f>
        <v>8.662879145650864</v>
      </c>
      <c r="W57" s="24">
        <f>+K57*Silver!$D212</f>
        <v>11.97515646604678</v>
      </c>
      <c r="X57" s="24">
        <f>+L57*Silver!$D212</f>
        <v>25.479056310737832</v>
      </c>
    </row>
    <row r="58" spans="1:24" ht="15">
      <c r="A58" s="12">
        <v>1847</v>
      </c>
      <c r="B58" s="25">
        <v>10.5</v>
      </c>
      <c r="C58" s="25">
        <v>1.3</v>
      </c>
      <c r="D58" s="25"/>
      <c r="E58" s="24">
        <v>2</v>
      </c>
      <c r="I58" s="24">
        <v>3.12</v>
      </c>
      <c r="J58" s="24">
        <v>0.34</v>
      </c>
      <c r="K58" s="24">
        <v>0.47</v>
      </c>
      <c r="L58" s="24">
        <v>1</v>
      </c>
      <c r="N58" s="24">
        <f>+B58/100*Silver!$D213</f>
        <v>2.662795854315454</v>
      </c>
      <c r="O58" s="24">
        <f>+C58/100*Silver!$D213</f>
        <v>0.32967948672477054</v>
      </c>
      <c r="P58" s="24"/>
      <c r="Q58" s="24">
        <f>+E58*Silver!$D213</f>
        <v>50.719921034580075</v>
      </c>
      <c r="R58" s="24">
        <f>+F58/100*Silver!$D213</f>
        <v>0</v>
      </c>
      <c r="S58" s="24">
        <f>+G58/100*Silver!$D213</f>
        <v>0</v>
      </c>
      <c r="T58" s="24"/>
      <c r="U58" s="24">
        <f>+I58*Silver!$D213</f>
        <v>79.12307681394492</v>
      </c>
      <c r="V58" s="24">
        <f>+J58*Silver!$D213</f>
        <v>8.622386575878613</v>
      </c>
      <c r="W58" s="24">
        <f>+K58*Silver!$D213</f>
        <v>11.919181443126316</v>
      </c>
      <c r="X58" s="24">
        <f>+L58*Silver!$D213</f>
        <v>25.359960517290038</v>
      </c>
    </row>
    <row r="59" spans="1:24" ht="15">
      <c r="A59" s="12">
        <v>1848</v>
      </c>
      <c r="B59" s="25">
        <v>10.6</v>
      </c>
      <c r="C59" s="25">
        <v>1.5</v>
      </c>
      <c r="D59" s="25"/>
      <c r="E59" s="24">
        <v>1.3</v>
      </c>
      <c r="I59" s="24">
        <v>3.12</v>
      </c>
      <c r="J59" s="24">
        <v>0.34</v>
      </c>
      <c r="K59" s="24">
        <v>0.47</v>
      </c>
      <c r="L59" s="24">
        <v>1</v>
      </c>
      <c r="N59" s="24">
        <f>+B59/100*Silver!$D214</f>
        <v>2.688155814832744</v>
      </c>
      <c r="O59" s="24">
        <f>+C59/100*Silver!$D214</f>
        <v>0.38039940775935055</v>
      </c>
      <c r="P59" s="24"/>
      <c r="Q59" s="24">
        <f>+E59*Silver!$D214</f>
        <v>32.96794867247705</v>
      </c>
      <c r="R59" s="24">
        <f>+F59/100*Silver!$D214</f>
        <v>0</v>
      </c>
      <c r="S59" s="24">
        <f>+G59/100*Silver!$D214</f>
        <v>0</v>
      </c>
      <c r="T59" s="24"/>
      <c r="U59" s="24">
        <f>+I59*Silver!$D214</f>
        <v>79.12307681394492</v>
      </c>
      <c r="V59" s="24">
        <f>+J59*Silver!$D214</f>
        <v>8.622386575878613</v>
      </c>
      <c r="W59" s="24">
        <f>+K59*Silver!$D214</f>
        <v>11.919181443126316</v>
      </c>
      <c r="X59" s="24">
        <f>+L59*Silver!$D214</f>
        <v>25.359960517290038</v>
      </c>
    </row>
    <row r="60" spans="1:24" ht="15">
      <c r="A60" s="12">
        <v>1849</v>
      </c>
      <c r="B60" s="25">
        <v>12</v>
      </c>
      <c r="C60" s="25">
        <v>2.1</v>
      </c>
      <c r="D60" s="25"/>
      <c r="E60" s="24">
        <v>2</v>
      </c>
      <c r="I60" s="24">
        <v>3.33</v>
      </c>
      <c r="J60" s="24">
        <v>0.36</v>
      </c>
      <c r="K60" s="24">
        <v>0.46</v>
      </c>
      <c r="L60" s="24">
        <v>1</v>
      </c>
      <c r="N60" s="24">
        <f>+B60/100*Silver!$D215</f>
        <v>3.0290367496603823</v>
      </c>
      <c r="O60" s="24">
        <f>+C60/100*Silver!$D215</f>
        <v>0.5300814311905669</v>
      </c>
      <c r="P60" s="24"/>
      <c r="Q60" s="24">
        <f>+E60*Silver!$D215</f>
        <v>50.48394582767304</v>
      </c>
      <c r="R60" s="24">
        <f>+F60/100*Silver!$D215</f>
        <v>0</v>
      </c>
      <c r="S60" s="24">
        <f>+G60/100*Silver!$D215</f>
        <v>0</v>
      </c>
      <c r="T60" s="24"/>
      <c r="U60" s="24">
        <f>+I60*Silver!$D215</f>
        <v>84.05576980307562</v>
      </c>
      <c r="V60" s="24">
        <f>+J60*Silver!$D215</f>
        <v>9.087110248981146</v>
      </c>
      <c r="W60" s="24">
        <f>+K60*Silver!$D215</f>
        <v>11.6113075403648</v>
      </c>
      <c r="X60" s="24">
        <f>+L60*Silver!$D215</f>
        <v>25.24197291383652</v>
      </c>
    </row>
    <row r="61" spans="1:24" ht="15">
      <c r="A61" s="12">
        <v>1850</v>
      </c>
      <c r="B61" s="25">
        <v>11.9</v>
      </c>
      <c r="C61" s="25">
        <v>2.1</v>
      </c>
      <c r="D61" s="25"/>
      <c r="E61" s="24">
        <v>1</v>
      </c>
      <c r="I61" s="24">
        <v>3</v>
      </c>
      <c r="J61" s="24">
        <v>0.42</v>
      </c>
      <c r="K61" s="24">
        <v>0.5</v>
      </c>
      <c r="L61" s="24">
        <v>1</v>
      </c>
      <c r="N61" s="24">
        <f>+B61/100*Silver!$D216</f>
        <v>2.989884294422972</v>
      </c>
      <c r="O61" s="24">
        <f>+C61/100*Silver!$D216</f>
        <v>0.5276266401922892</v>
      </c>
      <c r="P61" s="24"/>
      <c r="Q61" s="24">
        <f>+E61*Silver!$D216</f>
        <v>25.125078104394724</v>
      </c>
      <c r="R61" s="24">
        <f>+F61/100*Silver!$D216</f>
        <v>0</v>
      </c>
      <c r="S61" s="24">
        <f>+G61/100*Silver!$D216</f>
        <v>0</v>
      </c>
      <c r="T61" s="24"/>
      <c r="U61" s="24">
        <f>+I61*Silver!$D216</f>
        <v>75.37523431318417</v>
      </c>
      <c r="V61" s="24">
        <f>+J61*Silver!$D216</f>
        <v>10.552532803845784</v>
      </c>
      <c r="W61" s="24">
        <f>+K61*Silver!$D216</f>
        <v>12.562539052197362</v>
      </c>
      <c r="X61" s="24">
        <f>+L61*Silver!$D216</f>
        <v>25.125078104394724</v>
      </c>
    </row>
    <row r="62" spans="1:24" ht="15">
      <c r="A62" s="12">
        <v>1851</v>
      </c>
      <c r="B62" s="25">
        <v>10.4</v>
      </c>
      <c r="C62" s="25">
        <v>2.1</v>
      </c>
      <c r="D62" s="25"/>
      <c r="E62" s="24">
        <v>1.5</v>
      </c>
      <c r="I62" s="24">
        <v>3</v>
      </c>
      <c r="J62" s="24">
        <v>0.42</v>
      </c>
      <c r="K62" s="24">
        <v>0.5</v>
      </c>
      <c r="L62" s="24">
        <v>1</v>
      </c>
      <c r="N62" s="24">
        <f>+B62/100*Silver!$D217</f>
        <v>2.57352994996326</v>
      </c>
      <c r="O62" s="24">
        <f>+C62/100*Silver!$D217</f>
        <v>0.5196550860502736</v>
      </c>
      <c r="P62" s="24"/>
      <c r="Q62" s="24">
        <f>+E62*Silver!$D217</f>
        <v>37.118220432162396</v>
      </c>
      <c r="R62" s="24">
        <f>+F62/100*Silver!$D217</f>
        <v>0</v>
      </c>
      <c r="S62" s="24">
        <f>+G62/100*Silver!$D217</f>
        <v>0</v>
      </c>
      <c r="T62" s="24"/>
      <c r="U62" s="24">
        <f>+I62*Silver!$D217</f>
        <v>74.23644086432479</v>
      </c>
      <c r="V62" s="24">
        <f>+J62*Silver!$D217</f>
        <v>10.39310172100547</v>
      </c>
      <c r="W62" s="24">
        <f>+K62*Silver!$D217</f>
        <v>12.372740144054132</v>
      </c>
      <c r="X62" s="24">
        <f>+L62*Silver!$D217</f>
        <v>24.745480288108265</v>
      </c>
    </row>
    <row r="63" spans="1:24" ht="15">
      <c r="A63" s="12">
        <v>1852</v>
      </c>
      <c r="B63" s="25">
        <v>11</v>
      </c>
      <c r="C63" s="25">
        <v>2.3</v>
      </c>
      <c r="D63" s="25"/>
      <c r="E63" s="24">
        <v>1.9</v>
      </c>
      <c r="I63" s="24">
        <v>3</v>
      </c>
      <c r="J63" s="24">
        <v>0.42</v>
      </c>
      <c r="K63" s="24">
        <v>0.5</v>
      </c>
      <c r="L63" s="24">
        <v>1</v>
      </c>
      <c r="N63" s="24">
        <f>+B63/100*Silver!$D218</f>
        <v>2.7423279533530205</v>
      </c>
      <c r="O63" s="24">
        <f>+C63/100*Silver!$D218</f>
        <v>0.5733958447919951</v>
      </c>
      <c r="P63" s="24"/>
      <c r="Q63" s="24">
        <f>+E63*Silver!$D218</f>
        <v>47.36748283064308</v>
      </c>
      <c r="R63" s="24">
        <f>+F63/100*Silver!$D218</f>
        <v>0</v>
      </c>
      <c r="S63" s="24">
        <f>+G63/100*Silver!$D218</f>
        <v>0</v>
      </c>
      <c r="T63" s="24"/>
      <c r="U63" s="24">
        <f>+I63*Silver!$D218</f>
        <v>74.79076236417328</v>
      </c>
      <c r="V63" s="24">
        <f>+J63*Silver!$D218</f>
        <v>10.47070673098426</v>
      </c>
      <c r="W63" s="24">
        <f>+K63*Silver!$D218</f>
        <v>12.465127060695547</v>
      </c>
      <c r="X63" s="24">
        <f>+L63*Silver!$D218</f>
        <v>24.930254121391094</v>
      </c>
    </row>
    <row r="64" spans="1:24" ht="15">
      <c r="A64" s="12">
        <v>1853</v>
      </c>
      <c r="B64" s="25">
        <v>10.6</v>
      </c>
      <c r="C64" s="25">
        <v>2.3</v>
      </c>
      <c r="D64" s="25"/>
      <c r="E64" s="24">
        <v>0.9</v>
      </c>
      <c r="I64" s="24">
        <v>3</v>
      </c>
      <c r="J64" s="24">
        <v>0.42</v>
      </c>
      <c r="K64" s="24">
        <v>0.5</v>
      </c>
      <c r="L64" s="24">
        <v>1</v>
      </c>
      <c r="N64" s="24">
        <f>+B64/100*Silver!$D219</f>
        <v>2.6037230770154163</v>
      </c>
      <c r="O64" s="24">
        <f>+C64/100*Silver!$D219</f>
        <v>0.5649587808618356</v>
      </c>
      <c r="P64" s="24"/>
      <c r="Q64" s="24">
        <f>+E64*Silver!$D219</f>
        <v>22.107082729376177</v>
      </c>
      <c r="R64" s="24">
        <f>+F64/100*Silver!$D219</f>
        <v>0</v>
      </c>
      <c r="S64" s="24">
        <f>+G64/100*Silver!$D219</f>
        <v>0</v>
      </c>
      <c r="T64" s="24"/>
      <c r="U64" s="24">
        <f>+I64*Silver!$D219</f>
        <v>73.69027576458726</v>
      </c>
      <c r="V64" s="24">
        <f>+J64*Silver!$D219</f>
        <v>10.316638607042217</v>
      </c>
      <c r="W64" s="24">
        <f>+K64*Silver!$D219</f>
        <v>12.28171262743121</v>
      </c>
      <c r="X64" s="24">
        <f>+L64*Silver!$D219</f>
        <v>24.56342525486242</v>
      </c>
    </row>
    <row r="65" spans="1:24" ht="15">
      <c r="A65" s="12">
        <v>1854</v>
      </c>
      <c r="B65" s="25">
        <v>10.8</v>
      </c>
      <c r="C65" s="25">
        <v>1.6</v>
      </c>
      <c r="D65" s="25"/>
      <c r="E65" s="24">
        <v>1.4</v>
      </c>
      <c r="I65" s="24">
        <v>3</v>
      </c>
      <c r="J65" s="24">
        <v>0.42</v>
      </c>
      <c r="K65" s="24">
        <v>0.5</v>
      </c>
      <c r="L65" s="24">
        <v>1</v>
      </c>
      <c r="N65" s="24">
        <f>+B65/100*Silver!$D220</f>
        <v>2.652849927525142</v>
      </c>
      <c r="O65" s="24">
        <f>+C65/100*Silver!$D220</f>
        <v>0.3930148040777987</v>
      </c>
      <c r="P65" s="24"/>
      <c r="Q65" s="24">
        <f>+E65*Silver!$D220</f>
        <v>34.388795356807385</v>
      </c>
      <c r="R65" s="24">
        <f>+F65/100*Silver!$D220</f>
        <v>0</v>
      </c>
      <c r="S65" s="24">
        <f>+G65/100*Silver!$D220</f>
        <v>0</v>
      </c>
      <c r="T65" s="24"/>
      <c r="U65" s="24">
        <f>+I65*Silver!$D220</f>
        <v>73.69027576458726</v>
      </c>
      <c r="V65" s="24">
        <f>+J65*Silver!$D220</f>
        <v>10.316638607042217</v>
      </c>
      <c r="W65" s="24">
        <f>+K65*Silver!$D220</f>
        <v>12.28171262743121</v>
      </c>
      <c r="X65" s="24">
        <f>+L65*Silver!$D220</f>
        <v>24.56342525486242</v>
      </c>
    </row>
    <row r="66" spans="1:24" ht="15">
      <c r="A66" s="12">
        <v>1855</v>
      </c>
      <c r="B66" s="25">
        <v>11.4</v>
      </c>
      <c r="C66" s="25">
        <v>1.8</v>
      </c>
      <c r="D66" s="25"/>
      <c r="E66" s="24">
        <v>1.5</v>
      </c>
      <c r="I66" s="24">
        <v>3</v>
      </c>
      <c r="J66" s="24">
        <v>0.42</v>
      </c>
      <c r="K66" s="24">
        <v>0.5</v>
      </c>
      <c r="L66" s="24">
        <v>1</v>
      </c>
      <c r="N66" s="24">
        <f>+B66/100*Silver!$D221</f>
        <v>2.820984752844342</v>
      </c>
      <c r="O66" s="24">
        <f>+C66/100*Silver!$D221</f>
        <v>0.4454186451859488</v>
      </c>
      <c r="P66" s="24"/>
      <c r="Q66" s="24">
        <f>+E66*Silver!$D221</f>
        <v>37.118220432162396</v>
      </c>
      <c r="R66" s="24">
        <f>+F66/100*Silver!$D221</f>
        <v>0</v>
      </c>
      <c r="S66" s="24">
        <f>+G66/100*Silver!$D221</f>
        <v>0</v>
      </c>
      <c r="T66" s="24"/>
      <c r="U66" s="24">
        <f>+I66*Silver!$D221</f>
        <v>74.23644086432479</v>
      </c>
      <c r="V66" s="24">
        <f>+J66*Silver!$D221</f>
        <v>10.39310172100547</v>
      </c>
      <c r="W66" s="24">
        <f>+K66*Silver!$D221</f>
        <v>12.372740144054132</v>
      </c>
      <c r="X66" s="24">
        <f>+L66*Silver!$D221</f>
        <v>24.745480288108265</v>
      </c>
    </row>
    <row r="67" spans="1:24" ht="15">
      <c r="A67" s="12">
        <v>1856</v>
      </c>
      <c r="B67" s="25">
        <v>12.7</v>
      </c>
      <c r="C67" s="25">
        <v>1.8</v>
      </c>
      <c r="D67" s="25"/>
      <c r="E67" s="24">
        <v>1.4</v>
      </c>
      <c r="I67" s="24">
        <v>3</v>
      </c>
      <c r="J67" s="24">
        <v>0.42</v>
      </c>
      <c r="K67" s="24">
        <v>0.5</v>
      </c>
      <c r="L67" s="24">
        <v>1</v>
      </c>
      <c r="N67" s="24">
        <f>+B67/100*Silver!$D222</f>
        <v>3.1426759965897495</v>
      </c>
      <c r="O67" s="24">
        <f>+C67/100*Silver!$D222</f>
        <v>0.4454186451859488</v>
      </c>
      <c r="P67" s="24"/>
      <c r="Q67" s="24">
        <f>+E67*Silver!$D222</f>
        <v>34.643672403351566</v>
      </c>
      <c r="R67" s="24">
        <f>+F67/100*Silver!$D222</f>
        <v>0</v>
      </c>
      <c r="S67" s="24">
        <f>+G67/100*Silver!$D222</f>
        <v>0</v>
      </c>
      <c r="T67" s="24"/>
      <c r="U67" s="24">
        <f>+I67*Silver!$D222</f>
        <v>74.23644086432479</v>
      </c>
      <c r="V67" s="24">
        <f>+J67*Silver!$D222</f>
        <v>10.39310172100547</v>
      </c>
      <c r="W67" s="24">
        <f>+K67*Silver!$D222</f>
        <v>12.372740144054132</v>
      </c>
      <c r="X67" s="24">
        <f>+L67*Silver!$D222</f>
        <v>24.745480288108265</v>
      </c>
    </row>
    <row r="68" spans="1:24" ht="15">
      <c r="A68" s="12">
        <v>1857</v>
      </c>
      <c r="B68" s="25">
        <v>12.3</v>
      </c>
      <c r="C68" s="25">
        <v>1.8</v>
      </c>
      <c r="D68" s="25"/>
      <c r="E68" s="24">
        <v>1.6</v>
      </c>
      <c r="F68" s="12">
        <v>0.03</v>
      </c>
      <c r="G68" s="12">
        <v>0.03</v>
      </c>
      <c r="I68" s="24">
        <v>3</v>
      </c>
      <c r="J68" s="24">
        <v>0.42</v>
      </c>
      <c r="K68" s="24">
        <v>0.5</v>
      </c>
      <c r="L68" s="24">
        <v>1</v>
      </c>
      <c r="N68" s="24">
        <f>+B68/100*Silver!$D223</f>
        <v>3.021301306348078</v>
      </c>
      <c r="O68" s="24">
        <f>+C68/100*Silver!$D223</f>
        <v>0.4421416545875236</v>
      </c>
      <c r="P68" s="24"/>
      <c r="Q68" s="24">
        <f>+E68*Silver!$D223</f>
        <v>39.30148040777988</v>
      </c>
      <c r="R68" s="24">
        <f>+F68/100*Silver!$D223</f>
        <v>0.007369027576458726</v>
      </c>
      <c r="S68" s="24">
        <f>+G68/100*Silver!$D223</f>
        <v>0.007369027576458726</v>
      </c>
      <c r="T68" s="24"/>
      <c r="U68" s="24">
        <f>+I68*Silver!$D223</f>
        <v>73.69027576458726</v>
      </c>
      <c r="V68" s="24">
        <f>+J68*Silver!$D223</f>
        <v>10.316638607042217</v>
      </c>
      <c r="W68" s="24">
        <f>+K68*Silver!$D223</f>
        <v>12.28171262743121</v>
      </c>
      <c r="X68" s="24">
        <f>+L68*Silver!$D223</f>
        <v>24.56342525486242</v>
      </c>
    </row>
    <row r="69" spans="1:24" ht="15">
      <c r="A69" s="12">
        <v>1858</v>
      </c>
      <c r="B69" s="25">
        <v>12.6</v>
      </c>
      <c r="C69" s="25">
        <v>1.8</v>
      </c>
      <c r="D69" s="25"/>
      <c r="E69" s="24">
        <v>1.8</v>
      </c>
      <c r="F69" s="12">
        <v>0.03</v>
      </c>
      <c r="G69" s="12">
        <v>0.03</v>
      </c>
      <c r="I69" s="24">
        <v>3</v>
      </c>
      <c r="J69" s="24">
        <v>0.42</v>
      </c>
      <c r="K69" s="24">
        <v>0.5</v>
      </c>
      <c r="L69" s="24">
        <v>1</v>
      </c>
      <c r="N69" s="24">
        <f>+B69/100*Silver!$D224</f>
        <v>3.1179305163016413</v>
      </c>
      <c r="O69" s="24">
        <f>+C69/100*Silver!$D224</f>
        <v>0.4454186451859488</v>
      </c>
      <c r="P69" s="24"/>
      <c r="Q69" s="24">
        <f>+E69*Silver!$D224</f>
        <v>44.54186451859488</v>
      </c>
      <c r="R69" s="24">
        <f>+F69/100*Silver!$D224</f>
        <v>0.0074236440864324784</v>
      </c>
      <c r="S69" s="24">
        <f>+G69/100*Silver!$D224</f>
        <v>0.0074236440864324784</v>
      </c>
      <c r="T69" s="24"/>
      <c r="U69" s="24">
        <f>+I69*Silver!$D224</f>
        <v>74.23644086432479</v>
      </c>
      <c r="V69" s="24">
        <f>+J69*Silver!$D224</f>
        <v>10.39310172100547</v>
      </c>
      <c r="W69" s="24">
        <f>+K69*Silver!$D224</f>
        <v>12.372740144054132</v>
      </c>
      <c r="X69" s="24">
        <f>+L69*Silver!$D224</f>
        <v>24.745480288108265</v>
      </c>
    </row>
    <row r="70" spans="1:24" ht="15">
      <c r="A70" s="12">
        <v>1859</v>
      </c>
      <c r="B70" s="25">
        <v>12.6</v>
      </c>
      <c r="C70" s="25">
        <v>1.6</v>
      </c>
      <c r="D70" s="25"/>
      <c r="E70" s="24">
        <v>1.5</v>
      </c>
      <c r="F70" s="12">
        <v>0.03</v>
      </c>
      <c r="G70" s="12">
        <v>0.03</v>
      </c>
      <c r="I70" s="24">
        <v>3</v>
      </c>
      <c r="J70" s="24">
        <v>0.42</v>
      </c>
      <c r="K70" s="24">
        <v>0.5</v>
      </c>
      <c r="L70" s="24">
        <v>1</v>
      </c>
      <c r="N70" s="24">
        <f>+B70/100*Silver!$D225</f>
        <v>3.072387711007347</v>
      </c>
      <c r="O70" s="24">
        <f>+C70/100*Silver!$D225</f>
        <v>0.39014447123902823</v>
      </c>
      <c r="P70" s="24"/>
      <c r="Q70" s="24">
        <f>+E70*Silver!$D225</f>
        <v>36.5760441786589</v>
      </c>
      <c r="R70" s="24">
        <f>+F70/100*Silver!$D225</f>
        <v>0.007315208835731779</v>
      </c>
      <c r="S70" s="24">
        <f>+G70/100*Silver!$D225</f>
        <v>0.007315208835731779</v>
      </c>
      <c r="T70" s="24"/>
      <c r="U70" s="24">
        <f>+I70*Silver!$D225</f>
        <v>73.1520883573178</v>
      </c>
      <c r="V70" s="24">
        <f>+J70*Silver!$D225</f>
        <v>10.24129237002449</v>
      </c>
      <c r="W70" s="24">
        <f>+K70*Silver!$D225</f>
        <v>12.192014726219632</v>
      </c>
      <c r="X70" s="24">
        <f>+L70*Silver!$D225</f>
        <v>24.384029452439265</v>
      </c>
    </row>
    <row r="71" spans="1:24" ht="15">
      <c r="A71" s="12">
        <v>1860</v>
      </c>
      <c r="B71" s="25">
        <v>15</v>
      </c>
      <c r="C71" s="25">
        <v>1.8</v>
      </c>
      <c r="D71" s="25"/>
      <c r="E71" s="24">
        <v>1.8</v>
      </c>
      <c r="F71" s="12">
        <v>0.03</v>
      </c>
      <c r="G71" s="12">
        <v>0.03</v>
      </c>
      <c r="I71" s="24">
        <v>3</v>
      </c>
      <c r="J71" s="24">
        <v>0.42</v>
      </c>
      <c r="K71" s="24">
        <v>0.5</v>
      </c>
      <c r="L71" s="24">
        <v>1</v>
      </c>
      <c r="N71" s="24">
        <f>+B71/100*Silver!$D226</f>
        <v>3.6845137882293626</v>
      </c>
      <c r="O71" s="24">
        <f>+C71/100*Silver!$D226</f>
        <v>0.4421416545875236</v>
      </c>
      <c r="P71" s="24"/>
      <c r="Q71" s="24">
        <f>+E71*Silver!$D226</f>
        <v>44.214165458752355</v>
      </c>
      <c r="R71" s="24">
        <f>+F71/100*Silver!$D226</f>
        <v>0.007369027576458726</v>
      </c>
      <c r="S71" s="24">
        <f>+G71/100*Silver!$D226</f>
        <v>0.007369027576458726</v>
      </c>
      <c r="T71" s="24"/>
      <c r="U71" s="24">
        <f>+I71*Silver!$D226</f>
        <v>73.69027576458726</v>
      </c>
      <c r="V71" s="24">
        <f>+J71*Silver!$D226</f>
        <v>10.316638607042217</v>
      </c>
      <c r="W71" s="24">
        <f>+K71*Silver!$D226</f>
        <v>12.28171262743121</v>
      </c>
      <c r="X71" s="24">
        <f>+L71*Silver!$D226</f>
        <v>24.56342525486242</v>
      </c>
    </row>
    <row r="72" spans="1:24" ht="15">
      <c r="A72" s="12">
        <v>1861</v>
      </c>
      <c r="B72" s="25">
        <v>16.8</v>
      </c>
      <c r="C72" s="25">
        <v>2</v>
      </c>
      <c r="D72" s="25"/>
      <c r="E72" s="24">
        <v>1.4</v>
      </c>
      <c r="F72" s="12">
        <v>0.03</v>
      </c>
      <c r="G72" s="12">
        <v>0.03</v>
      </c>
      <c r="I72" s="24">
        <v>3.25</v>
      </c>
      <c r="J72" s="24">
        <v>0.5</v>
      </c>
      <c r="K72" s="24">
        <v>0.5</v>
      </c>
      <c r="L72" s="24">
        <v>1</v>
      </c>
      <c r="N72" s="24">
        <f>+B72/100*Silver!$D227</f>
        <v>4.188282692393704</v>
      </c>
      <c r="O72" s="24">
        <f>+C72/100*Silver!$D227</f>
        <v>0.4986050824278219</v>
      </c>
      <c r="P72" s="24"/>
      <c r="Q72" s="24">
        <f>+E72*Silver!$D227</f>
        <v>34.902355769947526</v>
      </c>
      <c r="R72" s="24">
        <f>+F72/100*Silver!$D227</f>
        <v>0.007479076236417328</v>
      </c>
      <c r="S72" s="24">
        <f>+G72/100*Silver!$D227</f>
        <v>0.007479076236417328</v>
      </c>
      <c r="T72" s="24"/>
      <c r="U72" s="24">
        <f>+I72*Silver!$D227</f>
        <v>81.02332589452105</v>
      </c>
      <c r="V72" s="24">
        <f>+J72*Silver!$D227</f>
        <v>12.465127060695547</v>
      </c>
      <c r="W72" s="24">
        <f>+K72*Silver!$D227</f>
        <v>12.465127060695547</v>
      </c>
      <c r="X72" s="24">
        <f>+L72*Silver!$D227</f>
        <v>24.930254121391094</v>
      </c>
    </row>
    <row r="73" spans="1:24" ht="15">
      <c r="A73" s="12">
        <v>1862</v>
      </c>
      <c r="B73" s="25">
        <v>24.8</v>
      </c>
      <c r="C73" s="25">
        <v>2.9</v>
      </c>
      <c r="D73" s="25"/>
      <c r="E73" s="24">
        <v>1.3</v>
      </c>
      <c r="F73" s="12">
        <v>0.03</v>
      </c>
      <c r="G73" s="12">
        <v>0.03</v>
      </c>
      <c r="I73" s="24">
        <v>3.5</v>
      </c>
      <c r="J73" s="24">
        <v>0.5</v>
      </c>
      <c r="K73" s="24">
        <v>0.56</v>
      </c>
      <c r="L73" s="24">
        <v>1</v>
      </c>
      <c r="N73" s="24">
        <f>+B73/100*Silver!$D228</f>
        <v>6.09172946320588</v>
      </c>
      <c r="O73" s="24">
        <f>+C73/100*Silver!$D228</f>
        <v>0.7123393323910101</v>
      </c>
      <c r="P73" s="24"/>
      <c r="Q73" s="24">
        <f>+E73*Silver!$D228</f>
        <v>31.932452831321147</v>
      </c>
      <c r="R73" s="24">
        <f>+F73/100*Silver!$D228</f>
        <v>0.007369027576458726</v>
      </c>
      <c r="S73" s="24">
        <f>+G73/100*Silver!$D228</f>
        <v>0.007369027576458726</v>
      </c>
      <c r="T73" s="24"/>
      <c r="U73" s="24">
        <f>+I73*Silver!$D228</f>
        <v>85.97198839201847</v>
      </c>
      <c r="V73" s="24">
        <f>+J73*Silver!$D228</f>
        <v>12.28171262743121</v>
      </c>
      <c r="W73" s="24">
        <f>+K73*Silver!$D228</f>
        <v>13.755518142722956</v>
      </c>
      <c r="X73" s="24">
        <f>+L73*Silver!$D228</f>
        <v>24.56342525486242</v>
      </c>
    </row>
    <row r="74" spans="1:24" ht="15">
      <c r="A74" s="12">
        <v>1863</v>
      </c>
      <c r="B74" s="25">
        <v>39.4</v>
      </c>
      <c r="C74" s="25">
        <v>5.1</v>
      </c>
      <c r="D74" s="25"/>
      <c r="E74" s="24">
        <v>1.3</v>
      </c>
      <c r="F74" s="12">
        <v>0.03</v>
      </c>
      <c r="G74" s="12">
        <v>0.03</v>
      </c>
      <c r="I74" s="24">
        <v>3.67</v>
      </c>
      <c r="J74" s="24">
        <v>0.5</v>
      </c>
      <c r="K74" s="24">
        <v>0.56</v>
      </c>
      <c r="L74" s="24">
        <v>1</v>
      </c>
      <c r="N74" s="24">
        <f>+B74/100*Silver!$D229</f>
        <v>9.713721974203182</v>
      </c>
      <c r="O74" s="24">
        <f>+C74/100*Silver!$D229</f>
        <v>1.2573599509755387</v>
      </c>
      <c r="P74" s="24"/>
      <c r="Q74" s="24">
        <f>+E74*Silver!$D229</f>
        <v>32.05035169153334</v>
      </c>
      <c r="R74" s="24">
        <f>+F74/100*Silver!$D229</f>
        <v>0.007396235005738463</v>
      </c>
      <c r="S74" s="24">
        <f>+G74/100*Silver!$D229</f>
        <v>0.007396235005738463</v>
      </c>
      <c r="T74" s="24"/>
      <c r="U74" s="24">
        <f>+I74*Silver!$D229</f>
        <v>90.4806082368672</v>
      </c>
      <c r="V74" s="24">
        <f>+J74*Silver!$D229</f>
        <v>12.32705834289744</v>
      </c>
      <c r="W74" s="24">
        <f>+K74*Silver!$D229</f>
        <v>13.806305344045134</v>
      </c>
      <c r="X74" s="24">
        <f>+L74*Silver!$D229</f>
        <v>24.65411668579488</v>
      </c>
    </row>
    <row r="75" spans="1:24" ht="15">
      <c r="A75" s="12">
        <v>1864</v>
      </c>
      <c r="B75" s="25">
        <v>59</v>
      </c>
      <c r="C75" s="25">
        <v>5.6</v>
      </c>
      <c r="D75" s="25"/>
      <c r="E75" s="24">
        <v>1.2</v>
      </c>
      <c r="F75" s="12">
        <v>0.03</v>
      </c>
      <c r="G75" s="12">
        <v>0.03</v>
      </c>
      <c r="I75" s="24">
        <v>3.5</v>
      </c>
      <c r="J75" s="24">
        <v>0.56</v>
      </c>
      <c r="K75" s="24">
        <v>0.62</v>
      </c>
      <c r="L75" s="24">
        <v>1</v>
      </c>
      <c r="N75" s="24">
        <f>+B75/100*Silver!$D230</f>
        <v>14.545928844618977</v>
      </c>
      <c r="O75" s="24">
        <f>+C75/100*Silver!$D230</f>
        <v>1.380630534404513</v>
      </c>
      <c r="P75" s="24"/>
      <c r="Q75" s="24">
        <f>+E75*Silver!$D230</f>
        <v>29.58494002295385</v>
      </c>
      <c r="R75" s="24">
        <f>+F75/100*Silver!$D230</f>
        <v>0.007396235005738463</v>
      </c>
      <c r="S75" s="24">
        <f>+G75/100*Silver!$D230</f>
        <v>0.007396235005738463</v>
      </c>
      <c r="T75" s="24"/>
      <c r="U75" s="24">
        <f>+I75*Silver!$D230</f>
        <v>86.28940840028207</v>
      </c>
      <c r="V75" s="24">
        <f>+J75*Silver!$D230</f>
        <v>13.806305344045134</v>
      </c>
      <c r="W75" s="24">
        <f>+K75*Silver!$D230</f>
        <v>15.285552345192825</v>
      </c>
      <c r="X75" s="24">
        <f>+L75*Silver!$D230</f>
        <v>24.65411668579488</v>
      </c>
    </row>
    <row r="76" spans="1:24" ht="15">
      <c r="A76" s="12">
        <v>1865</v>
      </c>
      <c r="B76" s="25">
        <v>32.8</v>
      </c>
      <c r="C76" s="25">
        <v>3.4</v>
      </c>
      <c r="D76" s="25"/>
      <c r="E76" s="24">
        <v>1.1</v>
      </c>
      <c r="F76" s="12">
        <v>0.04</v>
      </c>
      <c r="G76" s="12">
        <v>0.03</v>
      </c>
      <c r="I76" s="24">
        <v>4.67</v>
      </c>
      <c r="J76" s="24">
        <v>0.64</v>
      </c>
      <c r="K76" s="24">
        <v>0.81</v>
      </c>
      <c r="L76" s="24">
        <v>1.75</v>
      </c>
      <c r="N76" s="24">
        <f>+B76/100*Silver!$D231</f>
        <v>8.135069574578365</v>
      </c>
      <c r="O76" s="24">
        <f>+C76/100*Silver!$D231</f>
        <v>0.8432694071209282</v>
      </c>
      <c r="P76" s="24"/>
      <c r="Q76" s="24">
        <f>+E76*Silver!$D231</f>
        <v>27.28224552450062</v>
      </c>
      <c r="R76" s="24">
        <f>+F76/100*Silver!$D231</f>
        <v>0.009920816554363861</v>
      </c>
      <c r="S76" s="24">
        <f>+G76/100*Silver!$D231</f>
        <v>0.007440612415772895</v>
      </c>
      <c r="T76" s="24"/>
      <c r="U76" s="24">
        <f>+I76*Silver!$D231</f>
        <v>115.82553327219809</v>
      </c>
      <c r="V76" s="24">
        <f>+J76*Silver!$D231</f>
        <v>15.873306486982178</v>
      </c>
      <c r="W76" s="24">
        <f>+K76*Silver!$D231</f>
        <v>20.089653522586822</v>
      </c>
      <c r="X76" s="24">
        <f>+L76*Silver!$D231</f>
        <v>43.40357242534189</v>
      </c>
    </row>
    <row r="77" spans="1:24" ht="15">
      <c r="A77" s="12">
        <v>1866</v>
      </c>
      <c r="B77" s="25">
        <v>30.8</v>
      </c>
      <c r="C77" s="25">
        <v>3.4</v>
      </c>
      <c r="D77" s="25"/>
      <c r="E77" s="24">
        <v>1.4</v>
      </c>
      <c r="F77" s="12">
        <v>0.04</v>
      </c>
      <c r="G77" s="12">
        <v>0.03</v>
      </c>
      <c r="I77" s="24">
        <v>4.67</v>
      </c>
      <c r="J77" s="24">
        <v>0.64</v>
      </c>
      <c r="K77" s="24">
        <v>0.81</v>
      </c>
      <c r="L77" s="24">
        <v>1.75</v>
      </c>
      <c r="N77" s="24">
        <f>+B77/100*Silver!$D232</f>
        <v>7.628131416265509</v>
      </c>
      <c r="O77" s="24">
        <f>+C77/100*Silver!$D232</f>
        <v>0.8420664550422965</v>
      </c>
      <c r="P77" s="24"/>
      <c r="Q77" s="24">
        <f>+E77*Silver!$D232</f>
        <v>34.67332461938867</v>
      </c>
      <c r="R77" s="24">
        <f>+F77/100*Silver!$D232</f>
        <v>0.009906664176968194</v>
      </c>
      <c r="S77" s="24">
        <f>+G77/100*Silver!$D232</f>
        <v>0.0074299981327261445</v>
      </c>
      <c r="T77" s="24"/>
      <c r="U77" s="24">
        <f>+I77*Silver!$D232</f>
        <v>115.66030426610367</v>
      </c>
      <c r="V77" s="24">
        <f>+J77*Silver!$D232</f>
        <v>15.85066268314911</v>
      </c>
      <c r="W77" s="24">
        <f>+K77*Silver!$D232</f>
        <v>20.06099495836059</v>
      </c>
      <c r="X77" s="24">
        <f>+L77*Silver!$D232</f>
        <v>43.341655774235846</v>
      </c>
    </row>
    <row r="78" spans="1:24" ht="15">
      <c r="A78" s="12">
        <v>1867</v>
      </c>
      <c r="B78" s="25">
        <v>30.3</v>
      </c>
      <c r="C78" s="25">
        <v>3.5</v>
      </c>
      <c r="D78" s="25"/>
      <c r="E78" s="24">
        <v>1.1</v>
      </c>
      <c r="F78" s="12">
        <v>0.04</v>
      </c>
      <c r="G78" s="12">
        <v>0.03</v>
      </c>
      <c r="I78" s="24">
        <v>5</v>
      </c>
      <c r="J78" s="24">
        <v>0.64</v>
      </c>
      <c r="K78" s="24">
        <v>0.83</v>
      </c>
      <c r="L78" s="24">
        <v>1.75</v>
      </c>
      <c r="N78" s="24">
        <f>+B78/100*Silver!$D233</f>
        <v>7.553866998781501</v>
      </c>
      <c r="O78" s="24">
        <f>+C78/100*Silver!$D233</f>
        <v>0.8725588942486884</v>
      </c>
      <c r="P78" s="24"/>
      <c r="Q78" s="24">
        <f>+E78*Silver!$D233</f>
        <v>27.423279533530206</v>
      </c>
      <c r="R78" s="24">
        <f>+F78/100*Silver!$D233</f>
        <v>0.009972101648556438</v>
      </c>
      <c r="S78" s="24">
        <f>+G78/100*Silver!$D233</f>
        <v>0.007479076236417328</v>
      </c>
      <c r="T78" s="24"/>
      <c r="U78" s="24">
        <f>+I78*Silver!$D233</f>
        <v>124.65127060695548</v>
      </c>
      <c r="V78" s="24">
        <f>+J78*Silver!$D233</f>
        <v>15.955362637690301</v>
      </c>
      <c r="W78" s="24">
        <f>+K78*Silver!$D233</f>
        <v>20.692110920754608</v>
      </c>
      <c r="X78" s="24">
        <f>+L78*Silver!$D233</f>
        <v>43.62794471243441</v>
      </c>
    </row>
    <row r="79" spans="1:24" ht="15">
      <c r="A79" s="12">
        <v>1868</v>
      </c>
      <c r="B79" s="25">
        <v>24.1</v>
      </c>
      <c r="C79" s="25">
        <v>2.7</v>
      </c>
      <c r="D79" s="25"/>
      <c r="E79" s="24">
        <v>1.4</v>
      </c>
      <c r="F79" s="12">
        <v>0.04</v>
      </c>
      <c r="G79" s="12">
        <v>0.03</v>
      </c>
      <c r="I79" s="24">
        <v>5</v>
      </c>
      <c r="J79" s="24">
        <v>0.67</v>
      </c>
      <c r="K79" s="24">
        <v>0.83</v>
      </c>
      <c r="L79" s="24">
        <v>1.75</v>
      </c>
      <c r="N79" s="24">
        <f>+B79/100*Silver!$D234</f>
        <v>6.02723189542345</v>
      </c>
      <c r="O79" s="24">
        <f>+C79/100*Silver!$D234</f>
        <v>0.6752500463752412</v>
      </c>
      <c r="P79" s="24"/>
      <c r="Q79" s="24">
        <f>+E79*Silver!$D234</f>
        <v>35.0129653676051</v>
      </c>
      <c r="R79" s="24">
        <f>+F79/100*Silver!$D234</f>
        <v>0.010003704390744314</v>
      </c>
      <c r="S79" s="24">
        <f>+G79/100*Silver!$D234</f>
        <v>0.007502778293058235</v>
      </c>
      <c r="T79" s="24"/>
      <c r="U79" s="24">
        <f>+I79*Silver!$D234</f>
        <v>125.04630488430392</v>
      </c>
      <c r="V79" s="24">
        <f>+J79*Silver!$D234</f>
        <v>16.756204854496726</v>
      </c>
      <c r="W79" s="24">
        <f>+K79*Silver!$D234</f>
        <v>20.75768661079445</v>
      </c>
      <c r="X79" s="24">
        <f>+L79*Silver!$D234</f>
        <v>43.76620670950637</v>
      </c>
    </row>
    <row r="80" spans="1:24" ht="15">
      <c r="A80" s="12">
        <v>1869</v>
      </c>
      <c r="B80" s="25">
        <v>32.7</v>
      </c>
      <c r="C80" s="25">
        <v>2.6</v>
      </c>
      <c r="D80" s="25"/>
      <c r="E80" s="24">
        <v>1.4</v>
      </c>
      <c r="F80" s="12">
        <v>0.04</v>
      </c>
      <c r="G80" s="12">
        <v>0.03</v>
      </c>
      <c r="I80" s="24">
        <v>5</v>
      </c>
      <c r="J80" s="24">
        <v>0.67</v>
      </c>
      <c r="K80" s="24">
        <v>0.83</v>
      </c>
      <c r="L80" s="24">
        <v>1.75</v>
      </c>
      <c r="N80" s="24">
        <f>+B80/100*Silver!$D235</f>
        <v>8.182743259202537</v>
      </c>
      <c r="O80" s="24">
        <f>+C80/100*Silver!$D235</f>
        <v>0.6506156719855228</v>
      </c>
      <c r="P80" s="24"/>
      <c r="Q80" s="24">
        <f>+E80*Silver!$D235</f>
        <v>35.033151568451224</v>
      </c>
      <c r="R80" s="24">
        <f>+F80/100*Silver!$D235</f>
        <v>0.01000947187670035</v>
      </c>
      <c r="S80" s="24">
        <f>+G80/100*Silver!$D235</f>
        <v>0.007507103907525262</v>
      </c>
      <c r="T80" s="24"/>
      <c r="U80" s="24">
        <f>+I80*Silver!$D235</f>
        <v>125.11839845875437</v>
      </c>
      <c r="V80" s="24">
        <f>+J80*Silver!$D235</f>
        <v>16.76586539347309</v>
      </c>
      <c r="W80" s="24">
        <f>+K80*Silver!$D235</f>
        <v>20.769654144153225</v>
      </c>
      <c r="X80" s="24">
        <f>+L80*Silver!$D235</f>
        <v>43.79143946056403</v>
      </c>
    </row>
    <row r="81" spans="1:24" ht="15">
      <c r="A81" s="12">
        <v>1870</v>
      </c>
      <c r="B81" s="25">
        <v>28.7</v>
      </c>
      <c r="C81" s="25">
        <v>2.2</v>
      </c>
      <c r="D81" s="25"/>
      <c r="E81" s="24">
        <v>1.5</v>
      </c>
      <c r="F81" s="12">
        <v>0.04</v>
      </c>
      <c r="G81" s="12">
        <v>0.02</v>
      </c>
      <c r="I81" s="24">
        <v>5</v>
      </c>
      <c r="J81" s="24">
        <v>0.67</v>
      </c>
      <c r="K81" s="24">
        <v>0.83</v>
      </c>
      <c r="L81" s="24">
        <v>1.75</v>
      </c>
      <c r="N81" s="24">
        <f>+B81/100*Silver!$D236</f>
        <v>7.167333306141036</v>
      </c>
      <c r="O81" s="24">
        <f>+C81/100*Silver!$D236</f>
        <v>0.5494123091815429</v>
      </c>
      <c r="P81" s="24"/>
      <c r="Q81" s="24">
        <f>+E81*Silver!$D236</f>
        <v>37.459930171468834</v>
      </c>
      <c r="R81" s="24">
        <f>+F81/100*Silver!$D236</f>
        <v>0.00998931471239169</v>
      </c>
      <c r="S81" s="24">
        <f>+G81/100*Silver!$D236</f>
        <v>0.004994657356195845</v>
      </c>
      <c r="T81" s="24"/>
      <c r="U81" s="24">
        <f>+I81*Silver!$D236</f>
        <v>124.86643390489611</v>
      </c>
      <c r="V81" s="24">
        <f>+J81*Silver!$D236</f>
        <v>16.73210214325608</v>
      </c>
      <c r="W81" s="24">
        <f>+K81*Silver!$D236</f>
        <v>20.727828028212755</v>
      </c>
      <c r="X81" s="24">
        <f>+L81*Silver!$D236</f>
        <v>43.70325186671364</v>
      </c>
    </row>
    <row r="82" spans="1:24" ht="15">
      <c r="A82" s="12">
        <v>1871</v>
      </c>
      <c r="B82" s="25">
        <v>28.6</v>
      </c>
      <c r="C82" s="25">
        <v>2</v>
      </c>
      <c r="D82" s="25"/>
      <c r="E82" s="24">
        <v>1.4</v>
      </c>
      <c r="F82" s="12">
        <v>0.04</v>
      </c>
      <c r="G82" s="12">
        <v>0.02</v>
      </c>
      <c r="I82" s="24">
        <v>5</v>
      </c>
      <c r="J82" s="24">
        <v>0.67</v>
      </c>
      <c r="K82" s="24">
        <v>0.83</v>
      </c>
      <c r="L82" s="24">
        <v>1.75</v>
      </c>
      <c r="N82" s="24">
        <f>+B82/100*Silver!$D237</f>
        <v>7.156772391840751</v>
      </c>
      <c r="O82" s="24">
        <f>+C82/100*Silver!$D237</f>
        <v>0.5004735938350175</v>
      </c>
      <c r="P82" s="24"/>
      <c r="Q82" s="24">
        <f>+E82*Silver!$D237</f>
        <v>35.033151568451224</v>
      </c>
      <c r="R82" s="24">
        <f>+F82/100*Silver!$D237</f>
        <v>0.01000947187670035</v>
      </c>
      <c r="S82" s="24">
        <f>+G82/100*Silver!$D237</f>
        <v>0.005004735938350175</v>
      </c>
      <c r="T82" s="24"/>
      <c r="U82" s="24">
        <f>+I82*Silver!$D237</f>
        <v>125.11839845875437</v>
      </c>
      <c r="V82" s="24">
        <f>+J82*Silver!$D237</f>
        <v>16.76586539347309</v>
      </c>
      <c r="W82" s="24">
        <f>+K82*Silver!$D237</f>
        <v>20.769654144153225</v>
      </c>
      <c r="X82" s="24">
        <f>+L82*Silver!$D237</f>
        <v>43.79143946056403</v>
      </c>
    </row>
    <row r="83" spans="1:24" ht="15">
      <c r="A83" s="12">
        <v>1872</v>
      </c>
      <c r="B83" s="25">
        <v>26.4</v>
      </c>
      <c r="C83" s="25">
        <v>1.7</v>
      </c>
      <c r="D83" s="25"/>
      <c r="E83" s="24">
        <v>1.4</v>
      </c>
      <c r="F83" s="12">
        <v>0.04</v>
      </c>
      <c r="G83" s="12">
        <v>0.02</v>
      </c>
      <c r="I83" s="24">
        <v>5</v>
      </c>
      <c r="J83" s="24">
        <v>0.67</v>
      </c>
      <c r="K83" s="24">
        <v>0.83</v>
      </c>
      <c r="L83" s="24">
        <v>1.75</v>
      </c>
      <c r="N83" s="24">
        <f>+B83/100*Silver!$D238</f>
        <v>6.621521595082496</v>
      </c>
      <c r="O83" s="24">
        <f>+C83/100*Silver!$D238</f>
        <v>0.4263858602894031</v>
      </c>
      <c r="P83" s="24"/>
      <c r="Q83" s="24">
        <f>+E83*Silver!$D238</f>
        <v>35.11412967089202</v>
      </c>
      <c r="R83" s="24">
        <f>+F83/100*Silver!$D238</f>
        <v>0.01003260847739772</v>
      </c>
      <c r="S83" s="24">
        <f>+G83/100*Silver!$D238</f>
        <v>0.00501630423869886</v>
      </c>
      <c r="T83" s="24"/>
      <c r="U83" s="24">
        <f>+I83*Silver!$D238</f>
        <v>125.4076059674715</v>
      </c>
      <c r="V83" s="24">
        <f>+J83*Silver!$D238</f>
        <v>16.80461919964118</v>
      </c>
      <c r="W83" s="24">
        <f>+K83*Silver!$D238</f>
        <v>20.817662590600268</v>
      </c>
      <c r="X83" s="24">
        <f>+L83*Silver!$D238</f>
        <v>43.892662088615026</v>
      </c>
    </row>
    <row r="84" spans="1:24" ht="15">
      <c r="A84" s="12">
        <v>1873</v>
      </c>
      <c r="B84" s="25">
        <v>28.2</v>
      </c>
      <c r="C84" s="25">
        <v>1.8</v>
      </c>
      <c r="D84" s="25"/>
      <c r="E84" s="24">
        <v>1</v>
      </c>
      <c r="F84" s="12">
        <v>0.04</v>
      </c>
      <c r="G84" s="12">
        <v>0.02</v>
      </c>
      <c r="I84" s="24">
        <v>5</v>
      </c>
      <c r="J84" s="24">
        <v>0.69</v>
      </c>
      <c r="K84" s="24">
        <v>0.81</v>
      </c>
      <c r="L84" s="24">
        <v>1.67</v>
      </c>
      <c r="N84" s="24">
        <f>+B84/100*Silver!$D239</f>
        <v>7.210490382295383</v>
      </c>
      <c r="O84" s="24">
        <f>+C84/100*Silver!$D239</f>
        <v>0.4602440669550245</v>
      </c>
      <c r="P84" s="24"/>
      <c r="Q84" s="24">
        <f>+E84*Silver!$D239</f>
        <v>25.569114830834692</v>
      </c>
      <c r="R84" s="24">
        <f>+F84/100*Silver!$D239</f>
        <v>0.010227645932333877</v>
      </c>
      <c r="S84" s="24">
        <f>+G84/100*Silver!$D239</f>
        <v>0.005113822966166939</v>
      </c>
      <c r="T84" s="24"/>
      <c r="U84" s="24">
        <f>+I84*Silver!$D239</f>
        <v>127.84557415417346</v>
      </c>
      <c r="V84" s="24">
        <f>+J84*Silver!$D239</f>
        <v>17.642689233275938</v>
      </c>
      <c r="W84" s="24">
        <f>+K84*Silver!$D239</f>
        <v>20.7109830129761</v>
      </c>
      <c r="X84" s="24">
        <f>+L84*Silver!$D239</f>
        <v>42.700421767493935</v>
      </c>
    </row>
    <row r="85" spans="1:24" ht="15">
      <c r="A85" s="12">
        <v>1874</v>
      </c>
      <c r="B85" s="25">
        <v>28.8</v>
      </c>
      <c r="C85" s="25">
        <v>1.8</v>
      </c>
      <c r="D85" s="25"/>
      <c r="E85" s="24">
        <v>1.1</v>
      </c>
      <c r="F85" s="12">
        <v>0.04</v>
      </c>
      <c r="G85" s="12">
        <v>0.02</v>
      </c>
      <c r="I85" s="24">
        <v>5</v>
      </c>
      <c r="J85" s="24">
        <v>0.69</v>
      </c>
      <c r="K85" s="24">
        <v>0.81</v>
      </c>
      <c r="L85" s="24">
        <v>1.67</v>
      </c>
      <c r="N85" s="24">
        <f>+B85/100*Silver!$D240</f>
        <v>7.471744685294959</v>
      </c>
      <c r="O85" s="24">
        <f>+C85/100*Silver!$D240</f>
        <v>0.4669840428309349</v>
      </c>
      <c r="P85" s="24"/>
      <c r="Q85" s="24">
        <f>+E85*Silver!$D240</f>
        <v>28.537913728557136</v>
      </c>
      <c r="R85" s="24">
        <f>+F85/100*Silver!$D240</f>
        <v>0.010377423174020775</v>
      </c>
      <c r="S85" s="24">
        <f>+G85/100*Silver!$D240</f>
        <v>0.005188711587010388</v>
      </c>
      <c r="T85" s="24"/>
      <c r="U85" s="24">
        <f>+I85*Silver!$D240</f>
        <v>129.7177896752597</v>
      </c>
      <c r="V85" s="24">
        <f>+J85*Silver!$D240</f>
        <v>17.901054975185836</v>
      </c>
      <c r="W85" s="24">
        <f>+K85*Silver!$D240</f>
        <v>21.014281927392073</v>
      </c>
      <c r="X85" s="24">
        <f>+L85*Silver!$D240</f>
        <v>43.32574175153673</v>
      </c>
    </row>
    <row r="86" spans="1:24" ht="15">
      <c r="A86" s="12">
        <v>1875</v>
      </c>
      <c r="B86" s="25">
        <v>25.5</v>
      </c>
      <c r="C86" s="25">
        <v>1.7</v>
      </c>
      <c r="D86" s="25"/>
      <c r="E86" s="24">
        <v>1.7</v>
      </c>
      <c r="F86" s="12">
        <v>0.04</v>
      </c>
      <c r="G86" s="12">
        <v>0.02</v>
      </c>
      <c r="I86" s="24">
        <v>5</v>
      </c>
      <c r="J86" s="24">
        <v>0.69</v>
      </c>
      <c r="K86" s="24">
        <v>0.81</v>
      </c>
      <c r="L86" s="24">
        <v>1.67</v>
      </c>
      <c r="N86" s="24">
        <f>+B86/100*Silver!$D241</f>
        <v>6.819415260913235</v>
      </c>
      <c r="O86" s="24">
        <f>+C86/100*Silver!$D241</f>
        <v>0.4546276840608824</v>
      </c>
      <c r="P86" s="24"/>
      <c r="Q86" s="24">
        <f>+E86*Silver!$D241</f>
        <v>45.46276840608824</v>
      </c>
      <c r="R86" s="24">
        <f>+F86/100*Silver!$D241</f>
        <v>0.010697121977903115</v>
      </c>
      <c r="S86" s="24">
        <f>+G86/100*Silver!$D241</f>
        <v>0.005348560988951557</v>
      </c>
      <c r="T86" s="24"/>
      <c r="U86" s="24">
        <f>+I86*Silver!$D241</f>
        <v>133.71402472378892</v>
      </c>
      <c r="V86" s="24">
        <f>+J86*Silver!$D241</f>
        <v>18.45253541188287</v>
      </c>
      <c r="W86" s="24">
        <f>+K86*Silver!$D241</f>
        <v>21.66167200525381</v>
      </c>
      <c r="X86" s="24">
        <f>+L86*Silver!$D241</f>
        <v>44.6604842577455</v>
      </c>
    </row>
    <row r="87" spans="1:24" ht="15">
      <c r="A87" s="12">
        <v>1876</v>
      </c>
      <c r="B87" s="25">
        <v>23.2</v>
      </c>
      <c r="C87" s="25">
        <v>1.6</v>
      </c>
      <c r="D87" s="25"/>
      <c r="E87" s="24">
        <v>1.9</v>
      </c>
      <c r="F87" s="12">
        <v>0.04</v>
      </c>
      <c r="G87" s="12">
        <v>0.02</v>
      </c>
      <c r="I87" s="24">
        <v>5</v>
      </c>
      <c r="J87" s="24">
        <v>0.67</v>
      </c>
      <c r="K87" s="24">
        <v>0.75</v>
      </c>
      <c r="L87" s="24">
        <v>1.5</v>
      </c>
      <c r="N87" s="24">
        <f>+B87/100*Silver!$D242</f>
        <v>6.631299837128296</v>
      </c>
      <c r="O87" s="24">
        <f>+C87/100*Silver!$D242</f>
        <v>0.4573310232502274</v>
      </c>
      <c r="P87" s="24"/>
      <c r="Q87" s="24">
        <f>+E87*Silver!$D242</f>
        <v>54.3080590109645</v>
      </c>
      <c r="R87" s="24">
        <f>+F87/100*Silver!$D242</f>
        <v>0.011433275581255684</v>
      </c>
      <c r="S87" s="24">
        <f>+G87/100*Silver!$D242</f>
        <v>0.005716637790627842</v>
      </c>
      <c r="T87" s="24"/>
      <c r="U87" s="24">
        <f>+I87*Silver!$D242</f>
        <v>142.91594476569605</v>
      </c>
      <c r="V87" s="24">
        <f>+J87*Silver!$D242</f>
        <v>19.15073659860327</v>
      </c>
      <c r="W87" s="24">
        <f>+K87*Silver!$D242</f>
        <v>21.437391714854407</v>
      </c>
      <c r="X87" s="24">
        <f>+L87*Silver!$D242</f>
        <v>42.87478342970881</v>
      </c>
    </row>
    <row r="88" spans="1:24" ht="15">
      <c r="A88" s="12">
        <v>1877</v>
      </c>
      <c r="B88" s="25">
        <v>21.8</v>
      </c>
      <c r="C88" s="25">
        <v>1.4</v>
      </c>
      <c r="D88" s="25"/>
      <c r="E88" s="24">
        <v>2.2</v>
      </c>
      <c r="F88" s="12">
        <v>0.04</v>
      </c>
      <c r="G88" s="12">
        <v>0.02</v>
      </c>
      <c r="I88" s="24">
        <v>5</v>
      </c>
      <c r="J88" s="24">
        <v>0.67</v>
      </c>
      <c r="K88" s="24">
        <v>0.75</v>
      </c>
      <c r="L88" s="24">
        <v>1.5</v>
      </c>
      <c r="N88" s="24">
        <f>+B88/100*Silver!$D243</f>
        <v>6.0248193497131695</v>
      </c>
      <c r="O88" s="24">
        <f>+C88/100*Silver!$D243</f>
        <v>0.38691500411002</v>
      </c>
      <c r="P88" s="24"/>
      <c r="Q88" s="24">
        <f>+E88*Silver!$D243</f>
        <v>60.80092921728887</v>
      </c>
      <c r="R88" s="24">
        <f>+F88/100*Silver!$D243</f>
        <v>0.01105471440314343</v>
      </c>
      <c r="S88" s="24">
        <f>+G88/100*Silver!$D243</f>
        <v>0.005527357201571715</v>
      </c>
      <c r="T88" s="24"/>
      <c r="U88" s="24">
        <f>+I88*Silver!$D243</f>
        <v>138.18393003929287</v>
      </c>
      <c r="V88" s="24">
        <f>+J88*Silver!$D243</f>
        <v>18.516646625265246</v>
      </c>
      <c r="W88" s="24">
        <f>+K88*Silver!$D243</f>
        <v>20.72758950589393</v>
      </c>
      <c r="X88" s="24">
        <f>+L88*Silver!$D243</f>
        <v>41.45517901178786</v>
      </c>
    </row>
    <row r="89" spans="1:24" ht="15">
      <c r="A89" s="12">
        <v>1878</v>
      </c>
      <c r="B89" s="25">
        <v>22.6</v>
      </c>
      <c r="C89" s="25">
        <v>1.8</v>
      </c>
      <c r="D89" s="25"/>
      <c r="E89" s="24">
        <v>2</v>
      </c>
      <c r="F89" s="12">
        <v>0.04</v>
      </c>
      <c r="G89" s="12">
        <v>0.01</v>
      </c>
      <c r="I89" s="24">
        <v>5</v>
      </c>
      <c r="J89" s="24">
        <v>0.62</v>
      </c>
      <c r="K89" s="24">
        <v>0.75</v>
      </c>
      <c r="L89" s="24">
        <v>1.5</v>
      </c>
      <c r="N89" s="24">
        <f>+B89/100*Silver!$D244</f>
        <v>6.517745759553003</v>
      </c>
      <c r="O89" s="24">
        <f>+C89/100*Silver!$D244</f>
        <v>0.5191124941236905</v>
      </c>
      <c r="P89" s="24"/>
      <c r="Q89" s="24">
        <f>+E89*Silver!$D244</f>
        <v>57.67916601374339</v>
      </c>
      <c r="R89" s="24">
        <f>+F89/100*Silver!$D244</f>
        <v>0.01153583320274868</v>
      </c>
      <c r="S89" s="24">
        <f>+G89/100*Silver!$D244</f>
        <v>0.00288395830068717</v>
      </c>
      <c r="T89" s="24"/>
      <c r="U89" s="24">
        <f>+I89*Silver!$D244</f>
        <v>144.1979150343585</v>
      </c>
      <c r="V89" s="24">
        <f>+J89*Silver!$D244</f>
        <v>17.88054146426045</v>
      </c>
      <c r="W89" s="24">
        <f>+K89*Silver!$D244</f>
        <v>21.629687255153772</v>
      </c>
      <c r="X89" s="24">
        <f>+L89*Silver!$D244</f>
        <v>43.259374510307545</v>
      </c>
    </row>
    <row r="90" spans="1:24" ht="15">
      <c r="A90" s="12">
        <v>1879</v>
      </c>
      <c r="B90" s="25">
        <v>21.4</v>
      </c>
      <c r="C90" s="25">
        <v>1.7</v>
      </c>
      <c r="D90" s="25"/>
      <c r="E90" s="24">
        <v>2.19</v>
      </c>
      <c r="F90" s="12">
        <v>0.03</v>
      </c>
      <c r="G90" s="12">
        <v>0.01</v>
      </c>
      <c r="I90" s="24">
        <v>5</v>
      </c>
      <c r="J90" s="24">
        <v>0.62</v>
      </c>
      <c r="K90" s="24">
        <v>0.75</v>
      </c>
      <c r="L90" s="24">
        <v>1.5</v>
      </c>
      <c r="N90" s="24">
        <f>+B90/100*Silver!$D245</f>
        <v>6.33585572921089</v>
      </c>
      <c r="O90" s="24">
        <f>+C90/100*Silver!$D245</f>
        <v>0.5033156420401175</v>
      </c>
      <c r="P90" s="24"/>
      <c r="Q90" s="24">
        <f>+E90*Silver!$D245</f>
        <v>64.8388974157563</v>
      </c>
      <c r="R90" s="24">
        <f>+F90/100*Silver!$D245</f>
        <v>0.008882040741884424</v>
      </c>
      <c r="S90" s="24">
        <f>+G90/100*Silver!$D245</f>
        <v>0.0029606802472948086</v>
      </c>
      <c r="T90" s="24"/>
      <c r="U90" s="24">
        <f>+I90*Silver!$D245</f>
        <v>148.03401236474042</v>
      </c>
      <c r="V90" s="24">
        <f>+J90*Silver!$D245</f>
        <v>18.356217533227813</v>
      </c>
      <c r="W90" s="24">
        <f>+K90*Silver!$D245</f>
        <v>22.205101854711064</v>
      </c>
      <c r="X90" s="24">
        <f>+L90*Silver!$D245</f>
        <v>44.41020370942213</v>
      </c>
    </row>
    <row r="91" spans="1:24" ht="15">
      <c r="A91" s="12">
        <v>1880</v>
      </c>
      <c r="B91" s="25">
        <v>18.8</v>
      </c>
      <c r="C91" s="25">
        <v>1.5</v>
      </c>
      <c r="D91" s="25"/>
      <c r="E91" s="24">
        <v>2.17</v>
      </c>
      <c r="F91" s="12">
        <v>0.03</v>
      </c>
      <c r="G91" s="12">
        <v>0.01</v>
      </c>
      <c r="I91" s="24">
        <v>5</v>
      </c>
      <c r="J91" s="24">
        <v>0.62</v>
      </c>
      <c r="K91" s="24">
        <v>0.75</v>
      </c>
      <c r="L91" s="24">
        <v>1.5</v>
      </c>
      <c r="N91" s="24">
        <f>+B91/100*Silver!$D246</f>
        <v>5.4218416052918785</v>
      </c>
      <c r="O91" s="24">
        <f>+C91/100*Silver!$D246</f>
        <v>0.4325937451030754</v>
      </c>
      <c r="P91" s="24"/>
      <c r="Q91" s="24">
        <f>+E91*Silver!$D246</f>
        <v>62.581895124911576</v>
      </c>
      <c r="R91" s="24">
        <f>+F91/100*Silver!$D246</f>
        <v>0.008651874902061507</v>
      </c>
      <c r="S91" s="24">
        <f>+G91/100*Silver!$D246</f>
        <v>0.00288395830068717</v>
      </c>
      <c r="T91" s="24"/>
      <c r="U91" s="24">
        <f>+I91*Silver!$D246</f>
        <v>144.1979150343585</v>
      </c>
      <c r="V91" s="24">
        <f>+J91*Silver!$D246</f>
        <v>17.88054146426045</v>
      </c>
      <c r="W91" s="24">
        <f>+K91*Silver!$D246</f>
        <v>21.629687255153772</v>
      </c>
      <c r="X91" s="24">
        <f>+L91*Silver!$D246</f>
        <v>43.259374510307545</v>
      </c>
    </row>
    <row r="92" spans="1:24" ht="15">
      <c r="A92" s="12">
        <v>1881</v>
      </c>
      <c r="B92" s="25">
        <v>13.7</v>
      </c>
      <c r="C92" s="25">
        <v>3.3</v>
      </c>
      <c r="D92" s="25"/>
      <c r="E92" s="24">
        <v>1.97</v>
      </c>
      <c r="F92" s="12">
        <v>0.03</v>
      </c>
      <c r="G92" s="12">
        <v>0.01</v>
      </c>
      <c r="I92" s="24">
        <v>5</v>
      </c>
      <c r="J92" s="24">
        <v>0.62</v>
      </c>
      <c r="K92" s="24">
        <v>0.75</v>
      </c>
      <c r="L92" s="24">
        <v>1.5</v>
      </c>
      <c r="N92" s="24">
        <f>+B92/100*Silver!$D247</f>
        <v>4.020479663469803</v>
      </c>
      <c r="O92" s="24">
        <f>+C92/100*Silver!$D247</f>
        <v>0.9684367072591498</v>
      </c>
      <c r="P92" s="24"/>
      <c r="Q92" s="24">
        <f>+E92*Silver!$D247</f>
        <v>57.812736766682576</v>
      </c>
      <c r="R92" s="24">
        <f>+F92/100*Silver!$D247</f>
        <v>0.00880397006599227</v>
      </c>
      <c r="S92" s="24">
        <f>+G92/100*Silver!$D247</f>
        <v>0.00293465668866409</v>
      </c>
      <c r="T92" s="24"/>
      <c r="U92" s="24">
        <f>+I92*Silver!$D247</f>
        <v>146.73283443320452</v>
      </c>
      <c r="V92" s="24">
        <f>+J92*Silver!$D247</f>
        <v>18.19487146971736</v>
      </c>
      <c r="W92" s="24">
        <f>+K92*Silver!$D247</f>
        <v>22.009925164980675</v>
      </c>
      <c r="X92" s="24">
        <f>+L92*Silver!$D247</f>
        <v>44.01985032996135</v>
      </c>
    </row>
    <row r="93" spans="1:24" ht="15">
      <c r="A93" s="12">
        <v>1882</v>
      </c>
      <c r="B93" s="25">
        <v>14.1</v>
      </c>
      <c r="C93" s="25">
        <v>2.6</v>
      </c>
      <c r="D93" s="25"/>
      <c r="E93" s="24">
        <v>1.59</v>
      </c>
      <c r="F93" s="12">
        <v>0.03</v>
      </c>
      <c r="G93" s="12">
        <v>0.01</v>
      </c>
      <c r="I93" s="24">
        <v>5</v>
      </c>
      <c r="J93" s="24">
        <v>0.62</v>
      </c>
      <c r="K93" s="24">
        <v>0.75</v>
      </c>
      <c r="L93" s="24">
        <v>1.5</v>
      </c>
      <c r="N93" s="24">
        <f>+B93/100*Silver!$D248</f>
        <v>4.101812139392229</v>
      </c>
      <c r="O93" s="24">
        <f>+C93/100*Silver!$D248</f>
        <v>0.7563625221574325</v>
      </c>
      <c r="P93" s="24"/>
      <c r="Q93" s="24">
        <f>+E93*Silver!$D248</f>
        <v>46.25447731655068</v>
      </c>
      <c r="R93" s="24">
        <f>+F93/100*Silver!$D248</f>
        <v>0.008727259871047296</v>
      </c>
      <c r="S93" s="24">
        <f>+G93/100*Silver!$D248</f>
        <v>0.0029090866236824325</v>
      </c>
      <c r="T93" s="24"/>
      <c r="U93" s="24">
        <f>+I93*Silver!$D248</f>
        <v>145.4543311841216</v>
      </c>
      <c r="V93" s="24">
        <f>+J93*Silver!$D248</f>
        <v>18.03633706683108</v>
      </c>
      <c r="W93" s="24">
        <f>+K93*Silver!$D248</f>
        <v>21.81814967761824</v>
      </c>
      <c r="X93" s="24">
        <f>+L93*Silver!$D248</f>
        <v>43.63629935523648</v>
      </c>
    </row>
    <row r="94" spans="1:24" ht="15">
      <c r="A94" s="12">
        <v>1883</v>
      </c>
      <c r="B94" s="25">
        <v>18.4</v>
      </c>
      <c r="C94" s="25">
        <v>2.8</v>
      </c>
      <c r="D94" s="25"/>
      <c r="E94" s="24">
        <v>2.06</v>
      </c>
      <c r="F94" s="12">
        <v>0.03</v>
      </c>
      <c r="G94" s="12">
        <v>0.01</v>
      </c>
      <c r="I94" s="24">
        <v>5</v>
      </c>
      <c r="J94" s="24">
        <v>0.62</v>
      </c>
      <c r="K94" s="24">
        <v>0.75</v>
      </c>
      <c r="L94" s="24">
        <v>1.5</v>
      </c>
      <c r="N94" s="24">
        <f>+B94/100*Silver!$D249</f>
        <v>5.49639182812313</v>
      </c>
      <c r="O94" s="24">
        <f>+C94/100*Silver!$D249</f>
        <v>0.8364074521056936</v>
      </c>
      <c r="P94" s="24"/>
      <c r="Q94" s="24">
        <f>+E94*Silver!$D249</f>
        <v>61.53569111920461</v>
      </c>
      <c r="R94" s="24">
        <f>+F94/100*Silver!$D249</f>
        <v>0.008961508415418146</v>
      </c>
      <c r="S94" s="24">
        <f>+G94/100*Silver!$D249</f>
        <v>0.002987169471806049</v>
      </c>
      <c r="T94" s="24"/>
      <c r="U94" s="24">
        <f>+I94*Silver!$D249</f>
        <v>149.35847359030245</v>
      </c>
      <c r="V94" s="24">
        <f>+J94*Silver!$D249</f>
        <v>18.520450725197502</v>
      </c>
      <c r="W94" s="24">
        <f>+K94*Silver!$D249</f>
        <v>22.403771038545365</v>
      </c>
      <c r="X94" s="24">
        <f>+L94*Silver!$D249</f>
        <v>44.80754207709073</v>
      </c>
    </row>
    <row r="95" spans="1:12" ht="15">
      <c r="A95" s="12">
        <v>1884</v>
      </c>
      <c r="B95" s="25">
        <v>17.8</v>
      </c>
      <c r="C95" s="25">
        <v>2.7</v>
      </c>
      <c r="D95" s="25"/>
      <c r="E95" s="24">
        <v>1.49</v>
      </c>
      <c r="F95" s="12">
        <v>0.03</v>
      </c>
      <c r="G95" s="12">
        <v>0.01</v>
      </c>
      <c r="I95" s="24">
        <v>5</v>
      </c>
      <c r="J95" s="24">
        <v>0.62</v>
      </c>
      <c r="K95" s="24">
        <v>0.75</v>
      </c>
      <c r="L95" s="24">
        <v>1.62</v>
      </c>
    </row>
    <row r="96" spans="1:14" ht="15">
      <c r="A96" s="12">
        <v>1885</v>
      </c>
      <c r="B96" s="25">
        <v>21.1</v>
      </c>
      <c r="C96" s="25">
        <v>3.2</v>
      </c>
      <c r="D96" s="25"/>
      <c r="E96" s="24">
        <v>1.62</v>
      </c>
      <c r="F96" s="12">
        <v>0.03</v>
      </c>
      <c r="G96" s="12">
        <v>0.01</v>
      </c>
      <c r="I96" s="24">
        <v>5</v>
      </c>
      <c r="J96" s="24">
        <v>0.62</v>
      </c>
      <c r="K96" s="24">
        <v>0.75</v>
      </c>
      <c r="L96" s="24">
        <v>1.62</v>
      </c>
      <c r="N96" s="12" t="s">
        <v>78</v>
      </c>
    </row>
    <row r="97" spans="1:12" ht="15">
      <c r="A97" s="12">
        <v>1886</v>
      </c>
      <c r="B97" s="25">
        <v>18</v>
      </c>
      <c r="C97" s="25">
        <v>2.3</v>
      </c>
      <c r="D97" s="25"/>
      <c r="E97" s="24">
        <v>1.78</v>
      </c>
      <c r="F97" s="12">
        <v>0.03</v>
      </c>
      <c r="G97" s="12">
        <v>0.01</v>
      </c>
      <c r="I97" s="24">
        <v>5</v>
      </c>
      <c r="J97" s="24">
        <v>0.62</v>
      </c>
      <c r="K97" s="24">
        <v>0.75</v>
      </c>
      <c r="L97" s="24">
        <v>1.62</v>
      </c>
    </row>
    <row r="98" spans="1:12" ht="15">
      <c r="A98" s="12">
        <v>1887</v>
      </c>
      <c r="B98" s="25">
        <v>20.4</v>
      </c>
      <c r="C98" s="25">
        <v>2.7</v>
      </c>
      <c r="D98" s="25"/>
      <c r="E98" s="24">
        <v>2.34</v>
      </c>
      <c r="F98" s="12">
        <v>0.03</v>
      </c>
      <c r="G98" s="12">
        <v>0.01</v>
      </c>
      <c r="I98" s="24">
        <v>5</v>
      </c>
      <c r="J98" s="24">
        <v>0.62</v>
      </c>
      <c r="K98" s="24">
        <v>0.75</v>
      </c>
      <c r="L98" s="24">
        <v>1.62</v>
      </c>
    </row>
    <row r="99" spans="1:12" ht="15">
      <c r="A99" s="12">
        <v>1888</v>
      </c>
      <c r="B99" s="25">
        <v>21.1</v>
      </c>
      <c r="C99" s="25">
        <v>2.8</v>
      </c>
      <c r="D99" s="25"/>
      <c r="E99" s="24">
        <v>2.04</v>
      </c>
      <c r="F99" s="12">
        <v>0.03</v>
      </c>
      <c r="G99" s="12">
        <v>0.01</v>
      </c>
      <c r="I99" s="24">
        <v>5</v>
      </c>
      <c r="J99" s="24">
        <v>0.62</v>
      </c>
      <c r="K99" s="24">
        <v>0.75</v>
      </c>
      <c r="L99" s="24">
        <v>1.62</v>
      </c>
    </row>
    <row r="100" spans="1:12" ht="15">
      <c r="A100" s="12">
        <v>1889</v>
      </c>
      <c r="B100" s="25">
        <v>22.8</v>
      </c>
      <c r="C100" s="25">
        <v>2.9</v>
      </c>
      <c r="D100" s="25"/>
      <c r="E100" s="24">
        <v>2.1</v>
      </c>
      <c r="F100" s="12">
        <v>0.03</v>
      </c>
      <c r="G100" s="12">
        <v>0.01</v>
      </c>
      <c r="I100" s="24">
        <v>5</v>
      </c>
      <c r="J100" s="24">
        <v>0.62</v>
      </c>
      <c r="K100" s="24">
        <v>0.75</v>
      </c>
      <c r="L100" s="24">
        <v>1.62</v>
      </c>
    </row>
    <row r="101" spans="1:12" ht="15">
      <c r="A101" s="12">
        <v>1890</v>
      </c>
      <c r="B101" s="25">
        <v>17.9</v>
      </c>
      <c r="C101" s="25">
        <v>2.1</v>
      </c>
      <c r="D101" s="25"/>
      <c r="E101" s="24">
        <v>2.13</v>
      </c>
      <c r="F101" s="12">
        <v>0.03</v>
      </c>
      <c r="G101" s="12">
        <v>0.01</v>
      </c>
      <c r="I101" s="24">
        <v>5</v>
      </c>
      <c r="J101" s="24">
        <v>0.56</v>
      </c>
      <c r="K101" s="24">
        <v>0.81</v>
      </c>
      <c r="L101" s="24">
        <v>1.88</v>
      </c>
    </row>
    <row r="102" spans="1:12" ht="15">
      <c r="A102" s="12">
        <v>1891</v>
      </c>
      <c r="B102" s="25">
        <v>18</v>
      </c>
      <c r="C102" s="25">
        <v>2.3</v>
      </c>
      <c r="D102" s="25"/>
      <c r="E102" s="24">
        <v>2.24</v>
      </c>
      <c r="F102" s="12">
        <v>0.02</v>
      </c>
      <c r="G102" s="12">
        <v>0.01</v>
      </c>
      <c r="I102" s="24">
        <v>5</v>
      </c>
      <c r="J102" s="24">
        <v>0.55</v>
      </c>
      <c r="K102" s="24">
        <v>0.8</v>
      </c>
      <c r="L102" s="24">
        <v>1.75</v>
      </c>
    </row>
    <row r="103" spans="1:12" ht="15">
      <c r="A103" s="12">
        <v>1892</v>
      </c>
      <c r="B103" s="25">
        <v>17.9</v>
      </c>
      <c r="C103" s="25">
        <v>2.3</v>
      </c>
      <c r="D103" s="25"/>
      <c r="E103" s="24">
        <v>2.01</v>
      </c>
      <c r="F103" s="12">
        <v>0.02</v>
      </c>
      <c r="G103" s="12">
        <v>0.01</v>
      </c>
      <c r="I103" s="24">
        <v>5.17</v>
      </c>
      <c r="J103" s="24">
        <v>0.56</v>
      </c>
      <c r="K103" s="24">
        <v>0.81</v>
      </c>
      <c r="L103" s="24">
        <v>1.88</v>
      </c>
    </row>
    <row r="104" spans="1:12" ht="15">
      <c r="A104" s="12">
        <v>1893</v>
      </c>
      <c r="B104" s="25">
        <v>21.9</v>
      </c>
      <c r="C104" s="25">
        <v>2.8</v>
      </c>
      <c r="D104" s="25"/>
      <c r="E104" s="24">
        <v>2.04</v>
      </c>
      <c r="F104" s="12">
        <v>0.02</v>
      </c>
      <c r="G104" s="12">
        <v>0.01</v>
      </c>
      <c r="I104" s="24">
        <v>5.17</v>
      </c>
      <c r="J104" s="24">
        <v>0.56</v>
      </c>
      <c r="K104" s="24">
        <v>0.81</v>
      </c>
      <c r="L104" s="24">
        <v>1.88</v>
      </c>
    </row>
    <row r="105" spans="1:12" ht="15">
      <c r="A105" s="12">
        <v>1894</v>
      </c>
      <c r="B105" s="25">
        <v>20.7</v>
      </c>
      <c r="C105" s="25">
        <v>2.8</v>
      </c>
      <c r="D105" s="25"/>
      <c r="E105" s="24">
        <v>2.3</v>
      </c>
      <c r="F105" s="12">
        <v>0.02</v>
      </c>
      <c r="G105" s="12">
        <v>0.01</v>
      </c>
      <c r="I105" s="24">
        <v>5.14</v>
      </c>
      <c r="J105" s="24">
        <v>0.55</v>
      </c>
      <c r="K105" s="24">
        <v>0.8</v>
      </c>
      <c r="L105" s="24">
        <v>2.04</v>
      </c>
    </row>
    <row r="106" spans="1:12" ht="15">
      <c r="A106" s="12">
        <v>1895</v>
      </c>
      <c r="B106" s="25">
        <v>18.7</v>
      </c>
      <c r="C106" s="25">
        <v>2.6</v>
      </c>
      <c r="D106" s="25"/>
      <c r="E106" s="24">
        <v>2.8</v>
      </c>
      <c r="F106" s="12">
        <v>0.02</v>
      </c>
      <c r="G106" s="12">
        <v>0.01</v>
      </c>
      <c r="I106" s="24">
        <v>5.75</v>
      </c>
      <c r="J106" s="24">
        <v>0.55</v>
      </c>
      <c r="K106" s="24">
        <v>0.83</v>
      </c>
      <c r="L106" s="24">
        <v>2.03</v>
      </c>
    </row>
    <row r="107" spans="1:12" ht="15">
      <c r="A107" s="12">
        <v>1896</v>
      </c>
      <c r="B107" s="25">
        <v>18.4</v>
      </c>
      <c r="C107" s="25">
        <v>2.5</v>
      </c>
      <c r="D107" s="25"/>
      <c r="E107" s="24">
        <v>2.51</v>
      </c>
      <c r="F107" s="12">
        <v>0.02</v>
      </c>
      <c r="G107" s="12">
        <v>0.01</v>
      </c>
      <c r="I107" s="24">
        <v>5.75</v>
      </c>
      <c r="J107" s="24">
        <v>0.55</v>
      </c>
      <c r="K107" s="24">
        <v>0.83</v>
      </c>
      <c r="L107" s="24">
        <v>2.03</v>
      </c>
    </row>
    <row r="108" spans="1:12" ht="15">
      <c r="A108" s="12">
        <v>1897</v>
      </c>
      <c r="B108" s="25">
        <v>18.8</v>
      </c>
      <c r="C108" s="25">
        <v>2.5</v>
      </c>
      <c r="D108" s="25"/>
      <c r="E108" s="24">
        <v>2.3</v>
      </c>
      <c r="F108" s="12">
        <v>0.02</v>
      </c>
      <c r="G108" s="12">
        <v>0.01</v>
      </c>
      <c r="I108" s="24">
        <v>5.67</v>
      </c>
      <c r="J108" s="24">
        <v>0.54</v>
      </c>
      <c r="K108" s="24">
        <v>0.85</v>
      </c>
      <c r="L108" s="24">
        <v>2.03</v>
      </c>
    </row>
    <row r="109" spans="1:12" ht="15">
      <c r="A109" s="12">
        <v>1898</v>
      </c>
      <c r="B109" s="25">
        <v>19</v>
      </c>
      <c r="C109" s="25">
        <v>2.4</v>
      </c>
      <c r="D109" s="25"/>
      <c r="E109" s="24">
        <v>2.3</v>
      </c>
      <c r="F109" s="12">
        <v>0.02</v>
      </c>
      <c r="G109" s="12">
        <v>0.01</v>
      </c>
      <c r="I109" s="24">
        <v>5.6</v>
      </c>
      <c r="J109" s="24">
        <v>0.54</v>
      </c>
      <c r="K109" s="24">
        <v>0.86</v>
      </c>
      <c r="L109" s="24">
        <v>2.02</v>
      </c>
    </row>
    <row r="110" spans="1:12" ht="15">
      <c r="A110" s="12">
        <v>1899</v>
      </c>
      <c r="B110" s="25">
        <v>20.5</v>
      </c>
      <c r="C110" s="25">
        <v>2.6</v>
      </c>
      <c r="D110" s="25"/>
      <c r="E110" s="24">
        <v>2.38</v>
      </c>
      <c r="F110" s="12">
        <v>0.02</v>
      </c>
      <c r="G110" s="12">
        <v>0.01</v>
      </c>
      <c r="I110" s="24">
        <v>5.6</v>
      </c>
      <c r="J110" s="24">
        <v>0.54</v>
      </c>
      <c r="K110" s="24">
        <v>0.86</v>
      </c>
      <c r="L110" s="24">
        <v>2.02</v>
      </c>
    </row>
    <row r="111" spans="1:12" ht="15">
      <c r="A111" s="12">
        <v>1900</v>
      </c>
      <c r="B111" s="25">
        <v>19.6</v>
      </c>
      <c r="C111" s="25">
        <v>2.5</v>
      </c>
      <c r="D111" s="25"/>
      <c r="E111" s="24">
        <v>2.3</v>
      </c>
      <c r="F111" s="12">
        <v>0.02</v>
      </c>
      <c r="G111" s="12">
        <v>0.01</v>
      </c>
      <c r="I111" s="24">
        <v>6.14</v>
      </c>
      <c r="J111" s="24">
        <v>0.54</v>
      </c>
      <c r="K111" s="24">
        <v>0.88</v>
      </c>
      <c r="L111" s="24">
        <v>2.15</v>
      </c>
    </row>
    <row r="112" spans="1:12" ht="15">
      <c r="A112" s="12">
        <v>1901</v>
      </c>
      <c r="B112" s="25">
        <v>19.8</v>
      </c>
      <c r="C112" s="25">
        <v>2.6</v>
      </c>
      <c r="D112" s="25"/>
      <c r="E112" s="24">
        <v>2.3</v>
      </c>
      <c r="F112" s="12">
        <v>0.02</v>
      </c>
      <c r="G112" s="12">
        <v>0.01</v>
      </c>
      <c r="I112" s="24">
        <v>6.51</v>
      </c>
      <c r="J112" s="24">
        <v>0.53</v>
      </c>
      <c r="K112" s="24">
        <v>0.92</v>
      </c>
      <c r="L112" s="24">
        <v>2.38</v>
      </c>
    </row>
    <row r="113" spans="1:12" ht="15">
      <c r="A113" s="12">
        <v>1902</v>
      </c>
      <c r="B113" s="25">
        <v>20.5</v>
      </c>
      <c r="C113" s="25">
        <v>3</v>
      </c>
      <c r="D113" s="25"/>
      <c r="E113" s="24">
        <v>2.3</v>
      </c>
      <c r="F113" s="12">
        <v>0.02</v>
      </c>
      <c r="G113" s="12">
        <v>0.01</v>
      </c>
      <c r="I113" s="24">
        <v>6.51</v>
      </c>
      <c r="J113" s="24">
        <v>0.53</v>
      </c>
      <c r="K113" s="24">
        <v>0.92</v>
      </c>
      <c r="L113" s="24">
        <v>2.38</v>
      </c>
    </row>
    <row r="114" spans="1:12" ht="15">
      <c r="A114" s="12">
        <v>1903</v>
      </c>
      <c r="B114" s="25">
        <v>21.2</v>
      </c>
      <c r="C114" s="25">
        <v>3</v>
      </c>
      <c r="D114" s="25"/>
      <c r="E114" s="24">
        <v>2.3</v>
      </c>
      <c r="F114" s="12">
        <v>0.02</v>
      </c>
      <c r="G114" s="12">
        <v>0.01</v>
      </c>
      <c r="I114" s="24">
        <v>6.87</v>
      </c>
      <c r="J114" s="24">
        <v>0.55</v>
      </c>
      <c r="K114" s="24">
        <v>0.94</v>
      </c>
      <c r="L114" s="24">
        <v>2.46</v>
      </c>
    </row>
    <row r="115" spans="1:12" ht="15">
      <c r="A115" s="12">
        <v>1904</v>
      </c>
      <c r="B115" s="25">
        <v>21.1</v>
      </c>
      <c r="C115" s="25">
        <v>3.1</v>
      </c>
      <c r="D115" s="25"/>
      <c r="E115" s="24">
        <v>2.3</v>
      </c>
      <c r="F115" s="12">
        <v>0.02</v>
      </c>
      <c r="G115" s="12">
        <v>0.01</v>
      </c>
      <c r="I115" s="24">
        <v>6.87</v>
      </c>
      <c r="J115" s="24">
        <v>0.56</v>
      </c>
      <c r="K115" s="24">
        <v>0.94</v>
      </c>
      <c r="L115" s="24">
        <v>2.46</v>
      </c>
    </row>
    <row r="116" spans="1:12" ht="15">
      <c r="A116" s="12">
        <v>1905</v>
      </c>
      <c r="B116" s="25">
        <v>21.3</v>
      </c>
      <c r="C116" s="25">
        <v>3.1</v>
      </c>
      <c r="D116" s="25"/>
      <c r="E116" s="24">
        <v>2.4</v>
      </c>
      <c r="F116" s="12">
        <v>0.02</v>
      </c>
      <c r="G116" s="12">
        <v>0.01</v>
      </c>
      <c r="I116" s="24">
        <v>8.31</v>
      </c>
      <c r="J116" s="24">
        <v>0.72</v>
      </c>
      <c r="K116" s="24">
        <v>1.15</v>
      </c>
      <c r="L116" s="24">
        <v>2.67</v>
      </c>
    </row>
    <row r="117" spans="1:12" ht="15">
      <c r="A117" s="12">
        <v>1906</v>
      </c>
      <c r="B117" s="25">
        <v>20.4</v>
      </c>
      <c r="C117" s="25">
        <v>3</v>
      </c>
      <c r="D117" s="25"/>
      <c r="E117" s="24">
        <v>2.3</v>
      </c>
      <c r="F117" s="12">
        <v>0.02</v>
      </c>
      <c r="G117" s="12">
        <v>0.01</v>
      </c>
      <c r="I117" s="24">
        <v>8.32</v>
      </c>
      <c r="J117" s="24">
        <v>0.67</v>
      </c>
      <c r="K117" s="24">
        <v>1.09</v>
      </c>
      <c r="L117" s="24">
        <v>2.52</v>
      </c>
    </row>
    <row r="118" spans="1:12" ht="15">
      <c r="A118" s="12">
        <v>1907</v>
      </c>
      <c r="B118" s="25">
        <v>21.6</v>
      </c>
      <c r="C118" s="25">
        <v>3.1</v>
      </c>
      <c r="D118" s="25"/>
      <c r="E118" s="24">
        <v>2.3</v>
      </c>
      <c r="F118" s="12">
        <v>0.02</v>
      </c>
      <c r="G118" s="12">
        <v>0.01</v>
      </c>
      <c r="I118" s="24">
        <v>8.48</v>
      </c>
      <c r="J118" s="24">
        <v>0.67</v>
      </c>
      <c r="K118" s="24">
        <v>1.1</v>
      </c>
      <c r="L118" s="24">
        <v>2.45</v>
      </c>
    </row>
    <row r="119" spans="1:12" ht="15">
      <c r="A119" s="12">
        <v>1908</v>
      </c>
      <c r="B119" s="25">
        <v>22.2</v>
      </c>
      <c r="C119" s="25">
        <v>3.1</v>
      </c>
      <c r="D119" s="25"/>
      <c r="E119" s="24">
        <v>2.3</v>
      </c>
      <c r="F119" s="12">
        <v>0.02</v>
      </c>
      <c r="G119" s="12">
        <v>0.01</v>
      </c>
      <c r="I119" s="24">
        <v>8.75</v>
      </c>
      <c r="J119" s="24">
        <v>0.69</v>
      </c>
      <c r="K119" s="24">
        <v>1.12</v>
      </c>
      <c r="L119" s="24">
        <v>2.47</v>
      </c>
    </row>
    <row r="120" spans="1:12" ht="15">
      <c r="A120" s="12">
        <v>1909</v>
      </c>
      <c r="B120" s="25">
        <v>22.4</v>
      </c>
      <c r="C120" s="25">
        <v>3.2</v>
      </c>
      <c r="D120" s="25"/>
      <c r="E120" s="24">
        <v>2.3</v>
      </c>
      <c r="F120" s="12">
        <v>0.02</v>
      </c>
      <c r="G120" s="12">
        <v>0.01</v>
      </c>
      <c r="I120" s="24">
        <v>9.62</v>
      </c>
      <c r="J120" s="24">
        <v>0.68</v>
      </c>
      <c r="K120" s="24">
        <v>1.12</v>
      </c>
      <c r="L120" s="24">
        <v>2.46</v>
      </c>
    </row>
    <row r="121" spans="1:12" ht="15">
      <c r="A121" s="12">
        <v>1910</v>
      </c>
      <c r="B121" s="25">
        <v>23.1</v>
      </c>
      <c r="C121" s="25">
        <v>3.6</v>
      </c>
      <c r="D121" s="25"/>
      <c r="E121" s="24">
        <v>2.3</v>
      </c>
      <c r="F121" s="12">
        <v>0.02</v>
      </c>
      <c r="G121" s="12">
        <v>0.01</v>
      </c>
      <c r="I121" s="24">
        <v>9.75</v>
      </c>
      <c r="J121" s="24">
        <v>0.72</v>
      </c>
      <c r="K121" s="24">
        <v>1.2</v>
      </c>
      <c r="L121" s="24">
        <v>2.53</v>
      </c>
    </row>
    <row r="122" spans="1:12" ht="15">
      <c r="A122" s="12">
        <v>1911</v>
      </c>
      <c r="B122" s="25">
        <v>22.3</v>
      </c>
      <c r="C122" s="25">
        <v>3.6</v>
      </c>
      <c r="D122" s="25"/>
      <c r="E122" s="24">
        <v>2.3</v>
      </c>
      <c r="F122" s="12">
        <v>0.02</v>
      </c>
      <c r="G122" s="12">
        <v>0.01</v>
      </c>
      <c r="I122" s="24">
        <v>9.84</v>
      </c>
      <c r="J122" s="24">
        <v>0.72</v>
      </c>
      <c r="K122" s="24">
        <v>1.2</v>
      </c>
      <c r="L122" s="24">
        <v>2.53</v>
      </c>
    </row>
    <row r="123" spans="1:12" ht="15">
      <c r="A123" s="12">
        <v>1912</v>
      </c>
      <c r="B123" s="25">
        <v>22.7</v>
      </c>
      <c r="C123" s="25">
        <v>3.6</v>
      </c>
      <c r="D123" s="25"/>
      <c r="E123" s="24">
        <v>2.31</v>
      </c>
      <c r="F123" s="12">
        <v>0.02</v>
      </c>
      <c r="G123" s="12">
        <v>0.01</v>
      </c>
      <c r="I123" s="24">
        <v>10.24</v>
      </c>
      <c r="J123" s="24">
        <v>0.74</v>
      </c>
      <c r="K123" s="24">
        <v>1.24</v>
      </c>
      <c r="L123" s="24">
        <v>2.56</v>
      </c>
    </row>
    <row r="124" spans="1:12" ht="15">
      <c r="A124" s="12">
        <v>1913</v>
      </c>
      <c r="B124" s="25">
        <v>22.5</v>
      </c>
      <c r="C124" s="25">
        <v>5.1</v>
      </c>
      <c r="D124" s="25"/>
      <c r="E124" s="24">
        <v>2.55</v>
      </c>
      <c r="F124" s="12">
        <v>0.02</v>
      </c>
      <c r="G124" s="12">
        <v>0.01</v>
      </c>
      <c r="I124" s="24">
        <v>10.24</v>
      </c>
      <c r="J124" s="24">
        <v>0.74</v>
      </c>
      <c r="K124" s="24">
        <v>1.24</v>
      </c>
      <c r="L124" s="24">
        <v>2.56</v>
      </c>
    </row>
    <row r="125" spans="1:12" ht="15">
      <c r="A125" s="12">
        <v>1914</v>
      </c>
      <c r="B125" s="25">
        <v>24.7</v>
      </c>
      <c r="C125" s="25">
        <v>7.8</v>
      </c>
      <c r="D125" s="25"/>
      <c r="E125" s="24">
        <v>3.9</v>
      </c>
      <c r="F125" s="12">
        <v>0.02</v>
      </c>
      <c r="G125" s="12">
        <v>0.01</v>
      </c>
      <c r="I125" s="24">
        <v>10.33</v>
      </c>
      <c r="J125" s="24">
        <v>0.75</v>
      </c>
      <c r="K125" s="24">
        <v>1.26</v>
      </c>
      <c r="L125" s="24">
        <v>2.56</v>
      </c>
    </row>
    <row r="126" spans="1:12" ht="15">
      <c r="A126" s="12">
        <v>1915</v>
      </c>
      <c r="B126" s="25">
        <v>25.5</v>
      </c>
      <c r="C126" s="25">
        <v>7.7</v>
      </c>
      <c r="D126" s="25"/>
      <c r="E126" s="24">
        <v>3.9</v>
      </c>
      <c r="F126" s="12">
        <v>0.02</v>
      </c>
      <c r="G126" s="12">
        <v>0.01</v>
      </c>
      <c r="I126" s="24">
        <v>11.92</v>
      </c>
      <c r="J126" s="24">
        <v>0.93</v>
      </c>
      <c r="K126" s="24">
        <v>1.49</v>
      </c>
      <c r="L126" s="24">
        <v>2.91</v>
      </c>
    </row>
    <row r="127" spans="1:12" ht="15">
      <c r="A127" s="12">
        <v>1916</v>
      </c>
      <c r="B127" s="25">
        <v>25.9</v>
      </c>
      <c r="C127" s="25">
        <v>7.4</v>
      </c>
      <c r="D127" s="25"/>
      <c r="E127" s="24">
        <v>3.55</v>
      </c>
      <c r="F127" s="12">
        <v>0.02</v>
      </c>
      <c r="G127" s="12">
        <v>0.01</v>
      </c>
      <c r="I127" s="24">
        <v>12.59</v>
      </c>
      <c r="J127" s="24">
        <v>0.96</v>
      </c>
      <c r="K127" s="24">
        <v>1.54</v>
      </c>
      <c r="L127" s="24">
        <v>3</v>
      </c>
    </row>
    <row r="128" spans="1:12" ht="15">
      <c r="A128" s="12">
        <v>1917</v>
      </c>
      <c r="B128" s="25">
        <v>29.6</v>
      </c>
      <c r="C128" s="25">
        <v>8.9</v>
      </c>
      <c r="D128" s="25"/>
      <c r="E128" s="24">
        <v>3.57</v>
      </c>
      <c r="F128" s="12">
        <v>0.02</v>
      </c>
      <c r="G128" s="12">
        <v>0.01</v>
      </c>
      <c r="I128" s="24">
        <v>13.8</v>
      </c>
      <c r="J128" s="24">
        <v>0.96</v>
      </c>
      <c r="K128" s="24">
        <v>1.54</v>
      </c>
      <c r="L128" s="24">
        <v>3.07</v>
      </c>
    </row>
    <row r="129" spans="1:12" ht="15">
      <c r="A129" s="12">
        <v>1918</v>
      </c>
      <c r="B129" s="25">
        <v>33.6</v>
      </c>
      <c r="C129" s="25">
        <v>12.1</v>
      </c>
      <c r="D129" s="25"/>
      <c r="E129" s="24">
        <v>4.06</v>
      </c>
      <c r="F129" s="12">
        <v>0.03</v>
      </c>
      <c r="G129" s="12">
        <v>0.01</v>
      </c>
      <c r="I129" s="24">
        <v>16.2</v>
      </c>
      <c r="J129" s="24">
        <v>1.06</v>
      </c>
      <c r="K129" s="24">
        <v>1.66</v>
      </c>
      <c r="L129" s="24">
        <v>3.33</v>
      </c>
    </row>
    <row r="130" spans="1:12" ht="15">
      <c r="A130" s="12">
        <v>1919</v>
      </c>
      <c r="B130" s="25">
        <v>38.4</v>
      </c>
      <c r="C130" s="25">
        <v>13.1</v>
      </c>
      <c r="D130" s="25"/>
      <c r="E130" s="24">
        <v>3.69</v>
      </c>
      <c r="F130" s="12">
        <v>0.03</v>
      </c>
      <c r="G130" s="12">
        <v>0.01</v>
      </c>
      <c r="I130" s="24">
        <v>17.39</v>
      </c>
      <c r="J130" s="24">
        <v>1.11</v>
      </c>
      <c r="K130" s="24">
        <v>1.7</v>
      </c>
      <c r="L130" s="24">
        <v>3.38</v>
      </c>
    </row>
    <row r="131" spans="1:12" ht="15">
      <c r="A131" s="12">
        <v>1920</v>
      </c>
      <c r="B131" s="25">
        <v>48</v>
      </c>
      <c r="C131" s="25">
        <v>18.4</v>
      </c>
      <c r="D131" s="25"/>
      <c r="E131" s="24">
        <v>3.65</v>
      </c>
      <c r="F131" s="12">
        <v>0.03</v>
      </c>
      <c r="G131" s="12">
        <v>0.01</v>
      </c>
      <c r="I131" s="24">
        <v>20</v>
      </c>
      <c r="J131" s="24">
        <v>1.29</v>
      </c>
      <c r="K131" s="24">
        <v>1.89</v>
      </c>
      <c r="L131" s="24">
        <v>3.59</v>
      </c>
    </row>
    <row r="132" spans="1:12" ht="15">
      <c r="A132" s="12">
        <v>1921</v>
      </c>
      <c r="B132" s="25">
        <v>48.1</v>
      </c>
      <c r="C132" s="25">
        <v>16.8</v>
      </c>
      <c r="D132" s="25"/>
      <c r="E132" s="24">
        <v>3.73</v>
      </c>
      <c r="F132" s="12">
        <v>0.03</v>
      </c>
      <c r="G132" s="12">
        <v>0.01</v>
      </c>
      <c r="I132" s="24">
        <v>20.72</v>
      </c>
      <c r="J132" s="24">
        <v>1.29</v>
      </c>
      <c r="K132" s="24">
        <v>1.91</v>
      </c>
      <c r="L132" s="24">
        <v>3.59</v>
      </c>
    </row>
    <row r="133" spans="1:12" ht="15">
      <c r="A133" s="12">
        <v>1922</v>
      </c>
      <c r="B133" s="25">
        <v>50.4</v>
      </c>
      <c r="C133" s="25">
        <v>12.2</v>
      </c>
      <c r="D133" s="25"/>
      <c r="E133" s="24">
        <v>3.76</v>
      </c>
      <c r="F133" s="12">
        <v>0.03</v>
      </c>
      <c r="G133" s="12">
        <v>0.01</v>
      </c>
      <c r="I133" s="24">
        <v>20.72</v>
      </c>
      <c r="J133" s="24">
        <v>1.29</v>
      </c>
      <c r="K133" s="24">
        <v>1.92</v>
      </c>
      <c r="L133" s="24">
        <v>3.59</v>
      </c>
    </row>
    <row r="134" spans="1:12" ht="15">
      <c r="A134" s="12">
        <v>1923</v>
      </c>
      <c r="B134" s="25">
        <v>51.4</v>
      </c>
      <c r="C134" s="25">
        <v>11.9</v>
      </c>
      <c r="D134" s="25"/>
      <c r="E134" s="24">
        <v>5.11</v>
      </c>
      <c r="F134" s="12">
        <v>0.03</v>
      </c>
      <c r="G134" s="12">
        <v>0.01</v>
      </c>
      <c r="I134" s="24">
        <v>20.89</v>
      </c>
      <c r="J134" s="24">
        <v>1.29</v>
      </c>
      <c r="K134" s="24">
        <v>1.91</v>
      </c>
      <c r="L134" s="24">
        <v>3.63</v>
      </c>
    </row>
    <row r="135" spans="1:12" ht="15">
      <c r="A135" s="12">
        <v>1924</v>
      </c>
      <c r="B135" s="25">
        <v>49.2</v>
      </c>
      <c r="C135" s="25">
        <v>11.5</v>
      </c>
      <c r="D135" s="25"/>
      <c r="E135" s="24">
        <v>5.67</v>
      </c>
      <c r="F135" s="12">
        <v>0.03</v>
      </c>
      <c r="G135" s="12">
        <v>0.01</v>
      </c>
      <c r="I135" s="24">
        <v>20.89</v>
      </c>
      <c r="J135" s="24">
        <v>1.29</v>
      </c>
      <c r="K135" s="24">
        <v>1.92</v>
      </c>
      <c r="L135" s="24">
        <v>3.63</v>
      </c>
    </row>
    <row r="136" spans="1:12" ht="15">
      <c r="A136" s="12">
        <v>1925</v>
      </c>
      <c r="B136" s="25">
        <v>50.4</v>
      </c>
      <c r="C136" s="25">
        <v>11.3</v>
      </c>
      <c r="D136" s="25"/>
      <c r="E136" s="24">
        <v>5.34</v>
      </c>
      <c r="F136" s="12">
        <v>0.03</v>
      </c>
      <c r="G136" s="12">
        <v>0.01</v>
      </c>
      <c r="I136" s="24">
        <v>21.25</v>
      </c>
      <c r="J136" s="24">
        <v>1.34</v>
      </c>
      <c r="K136" s="24">
        <v>2.03</v>
      </c>
      <c r="L136" s="24">
        <v>3.83</v>
      </c>
    </row>
    <row r="137" spans="1:12" ht="15">
      <c r="A137" s="12">
        <v>1926</v>
      </c>
      <c r="B137" s="25">
        <v>50.9</v>
      </c>
      <c r="C137" s="25">
        <v>12</v>
      </c>
      <c r="D137" s="25"/>
      <c r="E137" s="24">
        <v>5.25</v>
      </c>
      <c r="F137" s="12">
        <v>0.03</v>
      </c>
      <c r="G137" s="12">
        <v>0.01</v>
      </c>
      <c r="I137" s="24">
        <v>22.07</v>
      </c>
      <c r="J137" s="24">
        <v>1.34</v>
      </c>
      <c r="K137" s="24">
        <v>2.03</v>
      </c>
      <c r="L137" s="24">
        <v>3.84</v>
      </c>
    </row>
    <row r="138" spans="1:12" ht="15">
      <c r="A138" s="12">
        <v>1927</v>
      </c>
      <c r="B138" s="25">
        <v>52.4</v>
      </c>
      <c r="C138" s="25">
        <v>12</v>
      </c>
      <c r="D138" s="25"/>
      <c r="E138" s="24">
        <v>4.88</v>
      </c>
      <c r="F138" s="12">
        <v>0.03</v>
      </c>
      <c r="G138" s="12">
        <v>0.01</v>
      </c>
      <c r="I138" s="24">
        <v>22.44</v>
      </c>
      <c r="J138" s="24">
        <v>1.34</v>
      </c>
      <c r="K138" s="24">
        <v>2.03</v>
      </c>
      <c r="L138" s="24">
        <v>3.84</v>
      </c>
    </row>
    <row r="139" spans="1:12" ht="15">
      <c r="A139" s="12">
        <v>1928</v>
      </c>
      <c r="B139" s="25">
        <v>52.8</v>
      </c>
      <c r="C139" s="25">
        <v>12.2</v>
      </c>
      <c r="D139" s="25"/>
      <c r="E139" s="24">
        <v>4.97</v>
      </c>
      <c r="F139" s="12">
        <v>0.03</v>
      </c>
      <c r="G139" s="12">
        <v>0.01</v>
      </c>
      <c r="I139" s="24">
        <v>22.44</v>
      </c>
      <c r="J139" s="24">
        <v>1.34</v>
      </c>
      <c r="K139" s="24">
        <v>2.03</v>
      </c>
      <c r="L139" s="24">
        <v>3.84</v>
      </c>
    </row>
    <row r="140" spans="1:12" ht="15">
      <c r="A140" s="12">
        <v>1929</v>
      </c>
      <c r="B140" s="25">
        <v>55.2</v>
      </c>
      <c r="C140" s="25">
        <v>12.8</v>
      </c>
      <c r="D140" s="25"/>
      <c r="E140" s="24">
        <v>4.78</v>
      </c>
      <c r="F140" s="12">
        <v>0.03</v>
      </c>
      <c r="G140" s="12">
        <v>0.01</v>
      </c>
      <c r="I140" s="24">
        <v>22.44</v>
      </c>
      <c r="J140" s="24">
        <v>1.34</v>
      </c>
      <c r="K140" s="24">
        <v>2.03</v>
      </c>
      <c r="L140" s="24">
        <v>3.84</v>
      </c>
    </row>
    <row r="141" spans="1:12" ht="15">
      <c r="A141" s="12">
        <v>1930</v>
      </c>
      <c r="B141" s="25">
        <v>55.5</v>
      </c>
      <c r="C141" s="25">
        <v>11.9</v>
      </c>
      <c r="D141" s="25"/>
      <c r="E141" s="24">
        <v>5.83</v>
      </c>
      <c r="F141" s="12">
        <v>0.03</v>
      </c>
      <c r="G141" s="12">
        <v>0.01</v>
      </c>
      <c r="I141" s="24">
        <v>22.44</v>
      </c>
      <c r="J141" s="24">
        <v>1.34</v>
      </c>
      <c r="K141" s="24">
        <v>2.03</v>
      </c>
      <c r="L141" s="24">
        <v>3.84</v>
      </c>
    </row>
    <row r="142" spans="1:12" ht="15">
      <c r="A142" s="12">
        <v>1931</v>
      </c>
      <c r="B142" s="25">
        <v>54</v>
      </c>
      <c r="C142" s="25">
        <v>10.2</v>
      </c>
      <c r="D142" s="25"/>
      <c r="E142" s="24">
        <v>5.85</v>
      </c>
      <c r="F142" s="12">
        <v>0.03</v>
      </c>
      <c r="G142" s="12">
        <v>0.01</v>
      </c>
      <c r="I142" s="24">
        <v>22.44</v>
      </c>
      <c r="J142" s="24">
        <v>1.34</v>
      </c>
      <c r="K142" s="24">
        <v>2.03</v>
      </c>
      <c r="L142" s="24">
        <v>3.84</v>
      </c>
    </row>
    <row r="143" spans="1:12" ht="15">
      <c r="A143" s="12">
        <v>1932</v>
      </c>
      <c r="B143" s="25">
        <v>48.2</v>
      </c>
      <c r="C143" s="25">
        <v>7.8</v>
      </c>
      <c r="D143" s="25"/>
      <c r="E143" s="24">
        <v>6.26</v>
      </c>
      <c r="F143" s="12">
        <v>0.03</v>
      </c>
      <c r="G143" s="12">
        <v>0.01</v>
      </c>
      <c r="I143" s="24">
        <v>23.15</v>
      </c>
      <c r="J143" s="24">
        <v>1.34</v>
      </c>
      <c r="K143" s="24">
        <v>2.03</v>
      </c>
      <c r="L143" s="24">
        <v>3.83</v>
      </c>
    </row>
    <row r="144" spans="1:12" ht="15">
      <c r="A144" s="12">
        <v>1933</v>
      </c>
      <c r="B144" s="25">
        <v>44.7</v>
      </c>
      <c r="C144" s="25">
        <v>6</v>
      </c>
      <c r="D144" s="25"/>
      <c r="E144" s="24">
        <v>6.69</v>
      </c>
      <c r="F144" s="12">
        <v>0.03</v>
      </c>
      <c r="G144" s="12">
        <v>0.01</v>
      </c>
      <c r="I144" s="24">
        <v>23.15</v>
      </c>
      <c r="J144" s="24">
        <v>1.34</v>
      </c>
      <c r="K144" s="24">
        <v>2.03</v>
      </c>
      <c r="L144" s="24">
        <v>3.83</v>
      </c>
    </row>
    <row r="145" spans="1:12" ht="15">
      <c r="A145" s="12">
        <v>1934</v>
      </c>
      <c r="B145" s="25">
        <v>47.4</v>
      </c>
      <c r="C145" s="25">
        <v>7.1</v>
      </c>
      <c r="D145" s="25"/>
      <c r="E145" s="24">
        <v>6.67</v>
      </c>
      <c r="F145" s="12">
        <v>0.03</v>
      </c>
      <c r="G145" s="12">
        <v>0.01</v>
      </c>
      <c r="I145" s="24">
        <v>23.15</v>
      </c>
      <c r="J145" s="24">
        <v>1.34</v>
      </c>
      <c r="K145" s="24">
        <v>2.03</v>
      </c>
      <c r="L145" s="24">
        <v>3.83</v>
      </c>
    </row>
    <row r="146" spans="1:12" ht="15">
      <c r="A146" s="12">
        <v>1935</v>
      </c>
      <c r="B146" s="25">
        <v>49.4</v>
      </c>
      <c r="C146" s="25">
        <v>7.8</v>
      </c>
      <c r="D146" s="25"/>
      <c r="E146" s="24">
        <v>6.44</v>
      </c>
      <c r="F146" s="12">
        <v>0.03</v>
      </c>
      <c r="G146" s="12">
        <v>0.01</v>
      </c>
      <c r="I146" s="24">
        <v>23.15</v>
      </c>
      <c r="J146" s="24">
        <v>1.34</v>
      </c>
      <c r="K146" s="24">
        <v>2.03</v>
      </c>
      <c r="L146" s="24">
        <v>3.83</v>
      </c>
    </row>
    <row r="147" spans="1:12" ht="15">
      <c r="A147" s="12">
        <v>1936</v>
      </c>
      <c r="B147" s="25">
        <v>50.7</v>
      </c>
      <c r="C147" s="25">
        <v>8.5</v>
      </c>
      <c r="D147" s="25"/>
      <c r="E147" s="24">
        <v>6.5</v>
      </c>
      <c r="F147" s="12">
        <v>0.02</v>
      </c>
      <c r="G147" s="12">
        <v>0.01</v>
      </c>
      <c r="I147" s="24">
        <v>23.15</v>
      </c>
      <c r="J147" s="24">
        <v>1.34</v>
      </c>
      <c r="K147" s="24">
        <v>2.03</v>
      </c>
      <c r="L147" s="24">
        <v>3.83</v>
      </c>
    </row>
    <row r="148" spans="1:12" ht="15">
      <c r="A148" s="12">
        <v>1937</v>
      </c>
      <c r="B148" s="25">
        <v>50.8</v>
      </c>
      <c r="C148" s="25">
        <v>8.9</v>
      </c>
      <c r="D148" s="25"/>
      <c r="E148" s="24">
        <v>6.35</v>
      </c>
      <c r="F148" s="12">
        <v>0.02</v>
      </c>
      <c r="G148" s="12">
        <v>0.01</v>
      </c>
      <c r="I148" s="24">
        <v>23.15</v>
      </c>
      <c r="J148" s="24">
        <v>1.34</v>
      </c>
      <c r="K148" s="24">
        <v>2.03</v>
      </c>
      <c r="L148" s="24">
        <v>3.83</v>
      </c>
    </row>
    <row r="149" spans="1:12" ht="15">
      <c r="A149" s="12">
        <v>1938</v>
      </c>
      <c r="B149" s="25">
        <v>52.4</v>
      </c>
      <c r="C149" s="25">
        <v>9.6</v>
      </c>
      <c r="D149" s="25"/>
      <c r="E149" s="24">
        <v>6.34</v>
      </c>
      <c r="F149" s="12">
        <v>0.02</v>
      </c>
      <c r="G149" s="12">
        <v>0.01</v>
      </c>
      <c r="I149" s="24">
        <v>23.15</v>
      </c>
      <c r="J149" s="24">
        <v>1.34</v>
      </c>
      <c r="K149" s="24">
        <v>2.03</v>
      </c>
      <c r="L149" s="24">
        <v>3.83</v>
      </c>
    </row>
    <row r="150" spans="1:12" ht="15">
      <c r="A150" s="12">
        <v>1939</v>
      </c>
      <c r="B150" s="25">
        <v>54</v>
      </c>
      <c r="C150" s="25">
        <v>9.3</v>
      </c>
      <c r="D150" s="25"/>
      <c r="E150" s="24">
        <v>6.6</v>
      </c>
      <c r="F150" s="12">
        <v>0.02</v>
      </c>
      <c r="G150" s="12">
        <v>0.01</v>
      </c>
      <c r="I150" s="24">
        <v>23.15</v>
      </c>
      <c r="J150" s="24">
        <v>1.34</v>
      </c>
      <c r="K150" s="24">
        <v>2.03</v>
      </c>
      <c r="L150" s="24">
        <v>3.83</v>
      </c>
    </row>
    <row r="151" spans="1:12" ht="15">
      <c r="A151" s="12">
        <v>1940</v>
      </c>
      <c r="B151" s="25">
        <v>54</v>
      </c>
      <c r="C151" s="25">
        <v>10.2</v>
      </c>
      <c r="D151" s="25"/>
      <c r="E151" s="24">
        <v>6.6</v>
      </c>
      <c r="F151" s="12">
        <v>0.02</v>
      </c>
      <c r="G151" s="12">
        <v>0.01</v>
      </c>
      <c r="I151" s="24">
        <v>23.15</v>
      </c>
      <c r="J151" s="24">
        <v>1.34</v>
      </c>
      <c r="K151" s="24">
        <v>2.03</v>
      </c>
      <c r="L151" s="24">
        <v>3.83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1"/>
  <sheetViews>
    <sheetView showZeros="0" workbookViewId="0" topLeftCell="B1">
      <pane ySplit="3040" topLeftCell="BM93" activePane="bottomLeft" state="split"/>
      <selection pane="topLeft" activeCell="A3" sqref="A3"/>
      <selection pane="bottomLeft" activeCell="F123" sqref="F122:F123"/>
    </sheetView>
  </sheetViews>
  <sheetFormatPr defaultColWidth="11.421875" defaultRowHeight="12.75"/>
  <cols>
    <col min="1" max="1" width="12.00390625" style="12" customWidth="1"/>
    <col min="2" max="2" width="13.140625" style="12" customWidth="1"/>
    <col min="3" max="3" width="12.7109375" style="12" customWidth="1"/>
    <col min="4" max="4" width="3.8515625" style="12" customWidth="1"/>
    <col min="5" max="5" width="14.00390625" style="12" customWidth="1"/>
    <col min="6" max="6" width="12.8515625" style="12" customWidth="1"/>
    <col min="7" max="8" width="8.28125" style="12" customWidth="1"/>
    <col min="9" max="16384" width="8.8515625" style="12" customWidth="1"/>
  </cols>
  <sheetData>
    <row r="1" spans="1:8" ht="15">
      <c r="A1" s="8" t="s">
        <v>59</v>
      </c>
      <c r="B1" s="9"/>
      <c r="C1" s="10" t="s">
        <v>42</v>
      </c>
      <c r="D1" s="11"/>
      <c r="E1" s="11"/>
      <c r="F1" s="11"/>
      <c r="G1" s="11"/>
      <c r="H1" s="11"/>
    </row>
    <row r="2" spans="1:8" ht="15">
      <c r="A2" s="13" t="s">
        <v>60</v>
      </c>
      <c r="B2" s="14"/>
      <c r="C2" s="27">
        <v>16103</v>
      </c>
      <c r="E2" s="11"/>
      <c r="F2" s="11"/>
      <c r="G2" s="11"/>
      <c r="H2" s="11"/>
    </row>
    <row r="3" spans="1:8" ht="15">
      <c r="A3" s="8" t="s">
        <v>40</v>
      </c>
      <c r="B3" s="9"/>
      <c r="C3" s="16" t="s">
        <v>0</v>
      </c>
      <c r="D3" s="11"/>
      <c r="E3" s="11"/>
      <c r="F3" s="11"/>
      <c r="G3" s="11"/>
      <c r="H3" s="11"/>
    </row>
    <row r="4" spans="1:8" ht="15">
      <c r="A4" s="13" t="s">
        <v>41</v>
      </c>
      <c r="B4" s="14"/>
      <c r="C4" s="11"/>
      <c r="D4" s="11"/>
      <c r="E4" s="11"/>
      <c r="F4" s="11"/>
      <c r="G4" s="11"/>
      <c r="H4" s="11"/>
    </row>
    <row r="5" spans="1:8" ht="15">
      <c r="A5" s="11"/>
      <c r="B5" s="30" t="s">
        <v>47</v>
      </c>
      <c r="C5" s="11"/>
      <c r="D5" s="11"/>
      <c r="E5" s="39" t="s">
        <v>48</v>
      </c>
      <c r="F5" s="36"/>
      <c r="G5" s="11"/>
      <c r="H5" s="11"/>
    </row>
    <row r="6" spans="2:6" s="38" customFormat="1" ht="50.25" customHeight="1">
      <c r="B6" s="38" t="s">
        <v>81</v>
      </c>
      <c r="C6" s="38" t="s">
        <v>82</v>
      </c>
      <c r="E6" s="38" t="s">
        <v>81</v>
      </c>
      <c r="F6" s="38" t="s">
        <v>82</v>
      </c>
    </row>
    <row r="7" spans="2:6" s="38" customFormat="1" ht="15">
      <c r="B7" s="38" t="s">
        <v>62</v>
      </c>
      <c r="C7" s="38" t="s">
        <v>62</v>
      </c>
      <c r="E7" s="38" t="s">
        <v>16</v>
      </c>
      <c r="F7" s="38" t="s">
        <v>16</v>
      </c>
    </row>
    <row r="8" spans="1:6" ht="15">
      <c r="A8" s="12">
        <v>1780</v>
      </c>
      <c r="B8" s="24">
        <v>0.5</v>
      </c>
      <c r="C8" s="24"/>
      <c r="E8" s="24">
        <f>+B8*Silver!$D146</f>
        <v>12.434505645775918</v>
      </c>
      <c r="F8" s="24"/>
    </row>
    <row r="9" spans="1:6" ht="15">
      <c r="A9" s="12">
        <v>1781</v>
      </c>
      <c r="B9" s="24">
        <v>0.47</v>
      </c>
      <c r="C9" s="24"/>
      <c r="E9" s="24">
        <f>+B9*Silver!$D147</f>
        <v>11.63745838395244</v>
      </c>
      <c r="F9" s="24"/>
    </row>
    <row r="10" spans="1:6" ht="15">
      <c r="A10" s="12">
        <v>1782</v>
      </c>
      <c r="B10" s="24">
        <v>0.49</v>
      </c>
      <c r="C10" s="24"/>
      <c r="E10" s="24">
        <f>+B10*Silver!$D148</f>
        <v>12.079523225168094</v>
      </c>
      <c r="F10" s="24"/>
    </row>
    <row r="11" spans="1:6" ht="15">
      <c r="A11" s="12">
        <v>1783</v>
      </c>
      <c r="B11" s="24">
        <v>0.49</v>
      </c>
      <c r="C11" s="24"/>
      <c r="E11" s="24">
        <f>+B11*Silver!$D149</f>
        <v>12.02637707132194</v>
      </c>
      <c r="F11" s="24"/>
    </row>
    <row r="12" spans="1:6" ht="15">
      <c r="A12" s="12">
        <v>1784</v>
      </c>
      <c r="B12" s="24">
        <v>0.46</v>
      </c>
      <c r="C12" s="24"/>
      <c r="E12" s="24">
        <f>+B12*Silver!$D150</f>
        <v>11.240175963344617</v>
      </c>
      <c r="F12" s="24"/>
    </row>
    <row r="13" spans="1:6" ht="15">
      <c r="A13" s="12">
        <v>1785</v>
      </c>
      <c r="B13" s="24">
        <v>0.44</v>
      </c>
      <c r="C13" s="24"/>
      <c r="E13" s="24">
        <f>+B13*Silver!$D151</f>
        <v>10.703749583667427</v>
      </c>
      <c r="F13" s="24"/>
    </row>
    <row r="14" spans="1:6" ht="15">
      <c r="A14" s="12">
        <v>1786</v>
      </c>
      <c r="B14" s="24">
        <v>0.42</v>
      </c>
      <c r="C14" s="24"/>
      <c r="E14" s="24">
        <f>+B14*Silver!$D152</f>
        <v>10.171661665528697</v>
      </c>
      <c r="F14" s="24"/>
    </row>
    <row r="15" spans="1:6" ht="15">
      <c r="A15" s="12">
        <v>1787</v>
      </c>
      <c r="B15" s="24">
        <v>0.4</v>
      </c>
      <c r="C15" s="24"/>
      <c r="E15" s="24">
        <f>+B15*Silver!$D153</f>
        <v>9.643912208928432</v>
      </c>
      <c r="F15" s="24"/>
    </row>
    <row r="16" spans="1:6" ht="15">
      <c r="A16" s="12">
        <v>1788</v>
      </c>
      <c r="B16" s="24">
        <v>0.47</v>
      </c>
      <c r="C16" s="24"/>
      <c r="E16" s="24">
        <f>+B16*Silver!$D154</f>
        <v>11.280619922413983</v>
      </c>
      <c r="F16" s="24"/>
    </row>
    <row r="17" spans="1:6" ht="15">
      <c r="A17" s="12">
        <v>1789</v>
      </c>
      <c r="B17" s="24">
        <v>0.47</v>
      </c>
      <c r="C17" s="24"/>
      <c r="E17" s="24">
        <f>+B17*Silver!$D155</f>
        <v>11.22910636702739</v>
      </c>
      <c r="F17" s="24"/>
    </row>
    <row r="18" spans="1:6" ht="15">
      <c r="A18" s="12">
        <v>1790</v>
      </c>
      <c r="B18" s="24">
        <v>0.44</v>
      </c>
      <c r="C18" s="24"/>
      <c r="E18" s="24">
        <f>+B18*Silver!$D156</f>
        <v>10.5616892167916</v>
      </c>
      <c r="F18" s="24"/>
    </row>
    <row r="19" spans="1:6" ht="15">
      <c r="A19" s="12">
        <v>1791</v>
      </c>
      <c r="B19" s="24">
        <v>0.49</v>
      </c>
      <c r="C19" s="24"/>
      <c r="E19" s="24">
        <f>+B19*Silver!$D157</f>
        <v>11.816821665972462</v>
      </c>
      <c r="F19" s="24"/>
    </row>
    <row r="20" spans="1:6" ht="15">
      <c r="A20" s="12">
        <v>1792</v>
      </c>
      <c r="B20" s="24">
        <v>0.45</v>
      </c>
      <c r="C20" s="24"/>
      <c r="E20" s="24">
        <f>+B20*Silver!$D158</f>
        <v>10.902638717173227</v>
      </c>
      <c r="F20" s="24"/>
    </row>
    <row r="21" spans="1:6" ht="15">
      <c r="A21" s="12">
        <v>1793</v>
      </c>
      <c r="B21" s="24">
        <v>0.47</v>
      </c>
      <c r="C21" s="24"/>
      <c r="E21" s="24">
        <f>+B21*Silver!$D159</f>
        <v>11.439898461572843</v>
      </c>
      <c r="F21" s="24"/>
    </row>
    <row r="22" spans="1:6" ht="15">
      <c r="A22" s="12">
        <v>1794</v>
      </c>
      <c r="B22" s="24">
        <v>0.47</v>
      </c>
      <c r="C22" s="24"/>
      <c r="E22" s="24">
        <f>+B22*Silver!$D160</f>
        <v>11.492596485209207</v>
      </c>
      <c r="F22" s="24"/>
    </row>
    <row r="23" spans="1:6" ht="15">
      <c r="A23" s="12">
        <v>1795</v>
      </c>
      <c r="B23" s="24">
        <v>0.52</v>
      </c>
      <c r="C23" s="24"/>
      <c r="E23" s="24">
        <f>+B23*Silver!$D161</f>
        <v>12.773517328935526</v>
      </c>
      <c r="F23" s="24"/>
    </row>
    <row r="24" spans="1:6" ht="15">
      <c r="A24" s="12">
        <v>1796</v>
      </c>
      <c r="B24" s="24">
        <v>0.47</v>
      </c>
      <c r="C24" s="24"/>
      <c r="E24" s="24">
        <f>+B24*Silver!$D162</f>
        <v>11.597992532481934</v>
      </c>
      <c r="F24" s="24"/>
    </row>
    <row r="25" spans="1:6" ht="15">
      <c r="A25" s="12">
        <v>1797</v>
      </c>
      <c r="B25" s="24">
        <v>0.51</v>
      </c>
      <c r="C25" s="24"/>
      <c r="E25" s="24">
        <f>+B25*Silver!$D163</f>
        <v>12.642238688553899</v>
      </c>
      <c r="F25" s="24"/>
    </row>
    <row r="26" spans="1:6" ht="15">
      <c r="A26" s="12">
        <v>1798</v>
      </c>
      <c r="B26" s="24">
        <v>0.54</v>
      </c>
      <c r="C26" s="24"/>
      <c r="E26" s="24">
        <f>+B26*Silver!$D164</f>
        <v>13.446446453335144</v>
      </c>
      <c r="F26" s="24"/>
    </row>
    <row r="27" spans="1:6" ht="15">
      <c r="A27" s="12">
        <v>1799</v>
      </c>
      <c r="B27" s="24">
        <v>0.52</v>
      </c>
      <c r="C27" s="24"/>
      <c r="E27" s="24">
        <f>+B27*Silver!$D165</f>
        <v>13.00673411439007</v>
      </c>
      <c r="F27" s="24"/>
    </row>
    <row r="28" spans="1:6" ht="15">
      <c r="A28" s="12">
        <v>1800</v>
      </c>
      <c r="B28" s="24">
        <v>0.55</v>
      </c>
      <c r="C28" s="24"/>
      <c r="E28" s="24">
        <f>+B28*Silver!$D166</f>
        <v>13.818792957417099</v>
      </c>
      <c r="F28" s="24"/>
    </row>
    <row r="29" spans="1:6" ht="15">
      <c r="A29" s="12">
        <v>1801</v>
      </c>
      <c r="B29" s="24">
        <v>0.55</v>
      </c>
      <c r="C29" s="24"/>
      <c r="E29" s="24">
        <f>+B29*Silver!$D167</f>
        <v>13.633332286657936</v>
      </c>
      <c r="F29" s="24"/>
    </row>
    <row r="30" spans="1:6" ht="15">
      <c r="A30" s="12">
        <v>1802</v>
      </c>
      <c r="B30" s="24">
        <v>0.54</v>
      </c>
      <c r="C30" s="24"/>
      <c r="E30" s="24">
        <f>+B30*Silver!$D168</f>
        <v>13.208187720306919</v>
      </c>
      <c r="F30" s="24"/>
    </row>
    <row r="31" spans="1:6" ht="15">
      <c r="A31" s="12">
        <v>1803</v>
      </c>
      <c r="B31" s="24">
        <v>0.55</v>
      </c>
      <c r="C31" s="24"/>
      <c r="E31" s="24">
        <f>+B31*Silver!$D169</f>
        <v>13.571327364376375</v>
      </c>
      <c r="F31" s="24"/>
    </row>
    <row r="32" spans="1:6" ht="15">
      <c r="A32" s="12">
        <v>1804</v>
      </c>
      <c r="B32" s="24">
        <v>0.51</v>
      </c>
      <c r="C32" s="24"/>
      <c r="E32" s="24">
        <f>+B32*Silver!$D170</f>
        <v>12.584321737876273</v>
      </c>
      <c r="F32" s="24"/>
    </row>
    <row r="33" spans="1:6" ht="15">
      <c r="A33" s="12">
        <v>1805</v>
      </c>
      <c r="B33" s="24">
        <v>0.54</v>
      </c>
      <c r="C33" s="24">
        <v>12</v>
      </c>
      <c r="E33" s="24">
        <f>+B33*Silver!$D171</f>
        <v>13.694378679336621</v>
      </c>
      <c r="F33" s="24">
        <f>+C33*Silver!$D171</f>
        <v>304.31952620748046</v>
      </c>
    </row>
    <row r="34" spans="1:6" ht="15">
      <c r="A34" s="12">
        <v>1806</v>
      </c>
      <c r="B34" s="24">
        <v>0.58</v>
      </c>
      <c r="C34" s="24">
        <v>10.75</v>
      </c>
      <c r="E34" s="24">
        <f>+B34*Silver!$D172</f>
        <v>14.442955827136144</v>
      </c>
      <c r="F34" s="24">
        <f>+C34*Silver!$D172</f>
        <v>267.6927157615751</v>
      </c>
    </row>
    <row r="35" spans="1:6" ht="15">
      <c r="A35" s="12">
        <v>1807</v>
      </c>
      <c r="B35" s="24">
        <v>0.63</v>
      </c>
      <c r="C35" s="24">
        <v>13</v>
      </c>
      <c r="E35" s="24">
        <f>+B35*Silver!$D173</f>
        <v>15.545338617376572</v>
      </c>
      <c r="F35" s="24">
        <f>+C35*Silver!$D173</f>
        <v>320.7768286125324</v>
      </c>
    </row>
    <row r="36" spans="1:6" ht="15">
      <c r="A36" s="12">
        <v>1808</v>
      </c>
      <c r="B36" s="24">
        <v>0.57</v>
      </c>
      <c r="C36" s="24">
        <v>11</v>
      </c>
      <c r="E36" s="24">
        <f>+B36*Silver!$D174</f>
        <v>14.656419598604783</v>
      </c>
      <c r="F36" s="24">
        <f>+C36*Silver!$D174</f>
        <v>282.84318523623267</v>
      </c>
    </row>
    <row r="37" spans="1:6" ht="15">
      <c r="A37" s="12">
        <v>1809</v>
      </c>
      <c r="B37" s="24">
        <v>0.6</v>
      </c>
      <c r="C37" s="24">
        <v>11</v>
      </c>
      <c r="E37" s="24">
        <f>+B37*Silver!$D175</f>
        <v>15.359565588443019</v>
      </c>
      <c r="F37" s="24">
        <f>+C37*Silver!$D175</f>
        <v>281.592035788122</v>
      </c>
    </row>
    <row r="38" spans="1:6" ht="15">
      <c r="A38" s="12">
        <v>1810</v>
      </c>
      <c r="B38" s="24">
        <v>0.6</v>
      </c>
      <c r="C38" s="24">
        <v>11</v>
      </c>
      <c r="E38" s="24">
        <f>+B38*Silver!$D176</f>
        <v>15.215976310374021</v>
      </c>
      <c r="F38" s="24">
        <f>+C38*Silver!$D176</f>
        <v>278.9595656901904</v>
      </c>
    </row>
    <row r="39" spans="1:6" ht="15">
      <c r="A39" s="12">
        <v>1811</v>
      </c>
      <c r="B39" s="24">
        <v>0.58</v>
      </c>
      <c r="C39" s="24">
        <v>11</v>
      </c>
      <c r="E39" s="24">
        <f>+B39*Silver!$D177</f>
        <v>14.442955827136144</v>
      </c>
      <c r="F39" s="24">
        <f>+C39*Silver!$D177</f>
        <v>273.91812775603034</v>
      </c>
    </row>
    <row r="40" spans="1:6" ht="15">
      <c r="A40" s="12">
        <v>1812</v>
      </c>
      <c r="B40" s="24">
        <v>0.62</v>
      </c>
      <c r="C40" s="24">
        <v>11.67</v>
      </c>
      <c r="E40" s="24">
        <f>+B40*Silver!$D178</f>
        <v>16.017985061733317</v>
      </c>
      <c r="F40" s="24">
        <f>+C40*Silver!$D178</f>
        <v>301.4998155974642</v>
      </c>
    </row>
    <row r="41" spans="1:6" ht="15">
      <c r="A41" s="12">
        <v>1813</v>
      </c>
      <c r="B41" s="24">
        <v>0.64</v>
      </c>
      <c r="C41" s="24">
        <v>11</v>
      </c>
      <c r="E41" s="24">
        <f>+B41*Silver!$D179</f>
        <v>16.693681702054576</v>
      </c>
      <c r="F41" s="24">
        <f>+C41*Silver!$D179</f>
        <v>286.922654254063</v>
      </c>
    </row>
    <row r="42" spans="1:6" ht="15">
      <c r="A42" s="12">
        <v>1814</v>
      </c>
      <c r="B42" s="24">
        <v>0.69</v>
      </c>
      <c r="C42" s="24">
        <v>11.62</v>
      </c>
      <c r="E42" s="24">
        <f>+B42*Silver!$D180</f>
        <v>16.65191269028963</v>
      </c>
      <c r="F42" s="24">
        <f>+C42*Silver!$D180</f>
        <v>280.4278629871964</v>
      </c>
    </row>
    <row r="43" spans="1:6" ht="15">
      <c r="A43" s="12">
        <v>1815</v>
      </c>
      <c r="B43" s="24">
        <v>0.68</v>
      </c>
      <c r="C43" s="24">
        <v>11</v>
      </c>
      <c r="E43" s="24">
        <f>+B43*Silver!$D181</f>
        <v>16.632532684830934</v>
      </c>
      <c r="F43" s="24">
        <f>+C43*Silver!$D181</f>
        <v>269.0556757840298</v>
      </c>
    </row>
    <row r="44" spans="1:6" ht="15">
      <c r="A44" s="12">
        <v>1816</v>
      </c>
      <c r="B44" s="24">
        <v>0.65</v>
      </c>
      <c r="C44" s="24">
        <v>10</v>
      </c>
      <c r="E44" s="24">
        <f>+B44*Silver!$D182</f>
        <v>15.898744478147217</v>
      </c>
      <c r="F44" s="24">
        <f>+C44*Silver!$D182</f>
        <v>244.59606889457257</v>
      </c>
    </row>
    <row r="45" spans="1:6" ht="15">
      <c r="A45" s="12">
        <v>1817</v>
      </c>
      <c r="B45" s="24">
        <v>0.72</v>
      </c>
      <c r="C45" s="24">
        <v>13</v>
      </c>
      <c r="E45" s="24">
        <f>+B45*Silver!$D183</f>
        <v>17.45354490156166</v>
      </c>
      <c r="F45" s="24">
        <f>+C45*Silver!$D183</f>
        <v>315.13344961153</v>
      </c>
    </row>
    <row r="46" spans="1:6" ht="15">
      <c r="A46" s="12">
        <v>1818</v>
      </c>
      <c r="B46" s="24">
        <v>0.68</v>
      </c>
      <c r="C46" s="24">
        <v>13</v>
      </c>
      <c r="E46" s="24">
        <f>+B46*Silver!$D184</f>
        <v>16.7790956505017</v>
      </c>
      <c r="F46" s="24">
        <f>+C46*Silver!$D184</f>
        <v>320.7768286125324</v>
      </c>
    </row>
    <row r="47" spans="1:6" ht="15">
      <c r="A47" s="12">
        <v>1819</v>
      </c>
      <c r="B47" s="24">
        <v>0.66</v>
      </c>
      <c r="C47" s="24">
        <v>11.67</v>
      </c>
      <c r="E47" s="24">
        <f>+B47*Silver!$D185</f>
        <v>16.211860668209198</v>
      </c>
      <c r="F47" s="24">
        <f>+C47*Silver!$D185</f>
        <v>286.65517272424444</v>
      </c>
    </row>
    <row r="48" spans="1:6" ht="15">
      <c r="A48" s="12">
        <v>1820</v>
      </c>
      <c r="B48" s="24">
        <v>0.63</v>
      </c>
      <c r="C48" s="24">
        <v>10.67</v>
      </c>
      <c r="E48" s="24">
        <f>+B48*Silver!$D186</f>
        <v>15.76037500170916</v>
      </c>
      <c r="F48" s="24">
        <f>+C48*Silver!$D186</f>
        <v>266.9257162987885</v>
      </c>
    </row>
    <row r="49" spans="1:6" ht="15">
      <c r="A49" s="12">
        <v>1821</v>
      </c>
      <c r="B49" s="24">
        <v>0.54</v>
      </c>
      <c r="C49" s="24">
        <v>9.12</v>
      </c>
      <c r="E49" s="24">
        <f>+B49*Silver!$D187</f>
        <v>13.823609029598718</v>
      </c>
      <c r="F49" s="24">
        <f>+C49*Silver!$D187</f>
        <v>233.46539694433386</v>
      </c>
    </row>
    <row r="50" spans="1:6" ht="15">
      <c r="A50" s="12">
        <v>1822</v>
      </c>
      <c r="B50" s="24">
        <v>0.55</v>
      </c>
      <c r="C50" s="24">
        <v>8.99</v>
      </c>
      <c r="E50" s="24">
        <f>+B50*Silver!$D188</f>
        <v>13.947978284509523</v>
      </c>
      <c r="F50" s="24">
        <f>+C50*Silver!$D188</f>
        <v>227.98604505043744</v>
      </c>
    </row>
    <row r="51" spans="1:6" ht="15">
      <c r="A51" s="12">
        <v>1823</v>
      </c>
      <c r="B51" s="24">
        <v>0.56</v>
      </c>
      <c r="C51" s="24">
        <v>8.86</v>
      </c>
      <c r="E51" s="24">
        <f>+B51*Silver!$D189</f>
        <v>14.201577889682422</v>
      </c>
      <c r="F51" s="24">
        <f>+C51*Silver!$D189</f>
        <v>224.68925018318973</v>
      </c>
    </row>
    <row r="52" spans="1:6" ht="15">
      <c r="A52" s="12">
        <v>1824</v>
      </c>
      <c r="B52" s="24">
        <v>0.56</v>
      </c>
      <c r="C52" s="24">
        <v>8.9</v>
      </c>
      <c r="E52" s="24">
        <f>+B52*Silver!$D190</f>
        <v>14.201577889682422</v>
      </c>
      <c r="F52" s="24">
        <f>+C52*Silver!$D190</f>
        <v>225.70364860388133</v>
      </c>
    </row>
    <row r="53" spans="1:6" ht="15">
      <c r="A53" s="12">
        <v>1825</v>
      </c>
      <c r="B53" s="24">
        <v>0.62</v>
      </c>
      <c r="C53" s="24">
        <v>9</v>
      </c>
      <c r="E53" s="24">
        <f>+B53*Silver!$D191</f>
        <v>15.577548424724728</v>
      </c>
      <c r="F53" s="24">
        <f>+C53*Silver!$D191</f>
        <v>226.12570293955253</v>
      </c>
    </row>
    <row r="54" spans="1:6" ht="15">
      <c r="A54" s="12">
        <v>1826</v>
      </c>
      <c r="B54" s="24">
        <v>0.62</v>
      </c>
      <c r="C54" s="24">
        <v>9</v>
      </c>
      <c r="E54" s="24">
        <f>+B54*Silver!$D192</f>
        <v>15.723175520719822</v>
      </c>
      <c r="F54" s="24">
        <f>+C54*Silver!$D192</f>
        <v>228.23964465561033</v>
      </c>
    </row>
    <row r="55" spans="1:6" ht="15">
      <c r="A55" s="12">
        <v>1827</v>
      </c>
      <c r="B55" s="24">
        <v>0.62</v>
      </c>
      <c r="C55" s="24">
        <v>9</v>
      </c>
      <c r="E55" s="24">
        <f>+B55*Silver!$D193</f>
        <v>15.650023206578641</v>
      </c>
      <c r="F55" s="24">
        <f>+C55*Silver!$D193</f>
        <v>227.17775622452868</v>
      </c>
    </row>
    <row r="56" spans="1:6" ht="15">
      <c r="A56" s="12">
        <v>1828</v>
      </c>
      <c r="B56" s="24">
        <v>0.64</v>
      </c>
      <c r="C56" s="24">
        <v>9</v>
      </c>
      <c r="E56" s="24">
        <f>+B56*Silver!$D194</f>
        <v>16.230374731065623</v>
      </c>
      <c r="F56" s="24">
        <f>+C56*Silver!$D194</f>
        <v>228.23964465561033</v>
      </c>
    </row>
    <row r="57" spans="1:6" ht="15">
      <c r="A57" s="12">
        <v>1829</v>
      </c>
      <c r="B57" s="24">
        <v>0.61</v>
      </c>
      <c r="C57" s="24">
        <v>9</v>
      </c>
      <c r="E57" s="24">
        <f>+B57*Silver!$D195</f>
        <v>15.469575915546923</v>
      </c>
      <c r="F57" s="24">
        <f>+C57*Silver!$D195</f>
        <v>228.23964465561033</v>
      </c>
    </row>
    <row r="58" spans="1:6" ht="15">
      <c r="A58" s="12">
        <v>1830</v>
      </c>
      <c r="B58" s="24">
        <v>0.64</v>
      </c>
      <c r="C58" s="24">
        <v>10</v>
      </c>
      <c r="E58" s="24">
        <f>+B58*Silver!$D196</f>
        <v>16.30659603887221</v>
      </c>
      <c r="F58" s="24">
        <f>+C58*Silver!$D196</f>
        <v>254.79056310737832</v>
      </c>
    </row>
    <row r="59" spans="1:6" ht="15">
      <c r="A59" s="12">
        <v>1831</v>
      </c>
      <c r="B59" s="24">
        <v>0.62</v>
      </c>
      <c r="C59" s="24">
        <v>9</v>
      </c>
      <c r="E59" s="24">
        <f>+B59*Silver!$D197</f>
        <v>15.650023206578641</v>
      </c>
      <c r="F59" s="24">
        <f>+C59*Silver!$D197</f>
        <v>227.17775622452868</v>
      </c>
    </row>
    <row r="60" spans="1:6" ht="15">
      <c r="A60" s="12">
        <v>1832</v>
      </c>
      <c r="B60" s="24">
        <v>0.64</v>
      </c>
      <c r="C60" s="24">
        <v>10.33</v>
      </c>
      <c r="E60" s="24">
        <f>+B60*Silver!$D198</f>
        <v>16.154862664855372</v>
      </c>
      <c r="F60" s="24">
        <f>+C60*Silver!$D198</f>
        <v>260.74958019993124</v>
      </c>
    </row>
    <row r="61" spans="1:6" ht="15">
      <c r="A61" s="12">
        <v>1833</v>
      </c>
      <c r="B61" s="24">
        <v>0.65</v>
      </c>
      <c r="C61" s="24">
        <v>10.95</v>
      </c>
      <c r="E61" s="24">
        <f>+B61*Silver!$D199</f>
        <v>16.63952938747994</v>
      </c>
      <c r="F61" s="24">
        <f>+C61*Silver!$D199</f>
        <v>280.3120719890851</v>
      </c>
    </row>
    <row r="62" spans="1:6" ht="15">
      <c r="A62" s="12">
        <v>1834</v>
      </c>
      <c r="B62" s="24">
        <v>0.65</v>
      </c>
      <c r="C62" s="24">
        <v>11</v>
      </c>
      <c r="E62" s="24">
        <f>+B62*Silver!$D200</f>
        <v>16.40728239399374</v>
      </c>
      <c r="F62" s="24">
        <f>+C62*Silver!$D200</f>
        <v>277.6617020522017</v>
      </c>
    </row>
    <row r="63" spans="1:6" ht="15">
      <c r="A63" s="12">
        <v>1835</v>
      </c>
      <c r="B63" s="24">
        <v>0.61</v>
      </c>
      <c r="C63" s="24">
        <v>12.5</v>
      </c>
      <c r="E63" s="24">
        <f>+B63*Silver!$D201</f>
        <v>15.397603477440276</v>
      </c>
      <c r="F63" s="24">
        <f>+C63*Silver!$D201</f>
        <v>315.5246614229565</v>
      </c>
    </row>
    <row r="64" spans="1:6" ht="15">
      <c r="A64" s="12">
        <v>1836</v>
      </c>
      <c r="B64" s="24">
        <v>0.72</v>
      </c>
      <c r="C64" s="24">
        <v>10.3</v>
      </c>
      <c r="E64" s="24">
        <f>+B64*Silver!$D202</f>
        <v>18.174220497962292</v>
      </c>
      <c r="F64" s="24">
        <f>+C64*Silver!$D202</f>
        <v>259.9923210125162</v>
      </c>
    </row>
    <row r="65" spans="1:6" ht="15">
      <c r="A65" s="12">
        <v>1837</v>
      </c>
      <c r="B65" s="24">
        <v>0.72</v>
      </c>
      <c r="C65" s="24">
        <v>13</v>
      </c>
      <c r="E65" s="24">
        <f>+B65*Silver!$D203</f>
        <v>18.259171572448825</v>
      </c>
      <c r="F65" s="24">
        <f>+C65*Silver!$D203</f>
        <v>329.67948672477047</v>
      </c>
    </row>
    <row r="66" spans="1:6" ht="15">
      <c r="A66" s="12">
        <v>1838</v>
      </c>
      <c r="B66" s="24">
        <v>0.75</v>
      </c>
      <c r="C66" s="24">
        <v>12.95</v>
      </c>
      <c r="E66" s="24">
        <f>+B66*Silver!$D204</f>
        <v>19.01997038796753</v>
      </c>
      <c r="F66" s="24">
        <f>+C66*Silver!$D204</f>
        <v>328.41148869890594</v>
      </c>
    </row>
    <row r="67" spans="1:6" ht="15">
      <c r="A67" s="12">
        <v>1839</v>
      </c>
      <c r="B67" s="24">
        <v>0.73</v>
      </c>
      <c r="C67" s="24">
        <v>11.67</v>
      </c>
      <c r="E67" s="24">
        <f>+B67*Silver!$D205</f>
        <v>18.262021827377282</v>
      </c>
      <c r="F67" s="24">
        <f>+C67*Silver!$D205</f>
        <v>291.9421845554697</v>
      </c>
    </row>
    <row r="68" spans="1:6" ht="15">
      <c r="A68" s="12">
        <v>1840</v>
      </c>
      <c r="B68" s="24">
        <v>0.75</v>
      </c>
      <c r="C68" s="24">
        <v>12.34</v>
      </c>
      <c r="E68" s="24">
        <f>+B68*Silver!$D206</f>
        <v>18.762351192510906</v>
      </c>
      <c r="F68" s="24">
        <f>+C68*Silver!$D206</f>
        <v>308.7032182874461</v>
      </c>
    </row>
    <row r="69" spans="1:6" ht="15">
      <c r="A69" s="12">
        <v>1841</v>
      </c>
      <c r="B69" s="24">
        <v>0.7</v>
      </c>
      <c r="C69" s="24">
        <v>13</v>
      </c>
      <c r="E69" s="24">
        <f>+B69*Silver!$D207</f>
        <v>17.66938103968556</v>
      </c>
      <c r="F69" s="24">
        <f>+C69*Silver!$D207</f>
        <v>328.1456478798748</v>
      </c>
    </row>
    <row r="70" spans="1:6" ht="15">
      <c r="A70" s="12">
        <v>1842</v>
      </c>
      <c r="B70" s="24">
        <v>0.72</v>
      </c>
      <c r="C70" s="24">
        <v>10.8</v>
      </c>
      <c r="E70" s="24">
        <f>+B70*Silver!$D208</f>
        <v>18.344920543731238</v>
      </c>
      <c r="F70" s="24">
        <f>+C70*Silver!$D208</f>
        <v>275.17380815596863</v>
      </c>
    </row>
    <row r="71" spans="1:6" ht="15">
      <c r="A71" s="12">
        <v>1843</v>
      </c>
      <c r="B71" s="24">
        <v>0.68</v>
      </c>
      <c r="C71" s="24">
        <v>9.38</v>
      </c>
      <c r="E71" s="24">
        <f>+B71*Silver!$D209</f>
        <v>17.40750766690209</v>
      </c>
      <c r="F71" s="24">
        <f>+C71*Silver!$D209</f>
        <v>240.12120869932588</v>
      </c>
    </row>
    <row r="72" spans="1:6" ht="15">
      <c r="A72" s="12">
        <v>1844</v>
      </c>
      <c r="B72" s="24">
        <v>0.66</v>
      </c>
      <c r="C72" s="24">
        <v>10.12</v>
      </c>
      <c r="E72" s="24">
        <f>+B72*Silver!$D210</f>
        <v>16.737573941411426</v>
      </c>
      <c r="F72" s="24">
        <f>+C72*Silver!$D210</f>
        <v>256.6428004349752</v>
      </c>
    </row>
    <row r="73" spans="1:6" ht="15">
      <c r="A73" s="12">
        <v>1845</v>
      </c>
      <c r="B73" s="24">
        <v>0.66</v>
      </c>
      <c r="C73" s="24">
        <v>9.88</v>
      </c>
      <c r="E73" s="24">
        <f>+B73*Silver!$D211</f>
        <v>16.895522147287323</v>
      </c>
      <c r="F73" s="24">
        <f>+C73*Silver!$D211</f>
        <v>252.92084668969508</v>
      </c>
    </row>
    <row r="74" spans="1:6" ht="15">
      <c r="A74" s="12">
        <v>1846</v>
      </c>
      <c r="B74" s="24">
        <v>0.67</v>
      </c>
      <c r="C74" s="24">
        <v>10.5</v>
      </c>
      <c r="E74" s="24">
        <f>+B74*Silver!$D212</f>
        <v>17.070967728194347</v>
      </c>
      <c r="F74" s="24">
        <f>+C74*Silver!$D212</f>
        <v>267.53009126274725</v>
      </c>
    </row>
    <row r="75" spans="1:6" ht="15">
      <c r="A75" s="12">
        <v>1847</v>
      </c>
      <c r="B75" s="24">
        <v>0.67</v>
      </c>
      <c r="C75" s="24">
        <v>11.5</v>
      </c>
      <c r="E75" s="24">
        <f>+B75*Silver!$D213</f>
        <v>16.991173546584328</v>
      </c>
      <c r="F75" s="24">
        <f>+C75*Silver!$D213</f>
        <v>291.6395459488354</v>
      </c>
    </row>
    <row r="76" spans="1:6" ht="15">
      <c r="A76" s="12">
        <v>1848</v>
      </c>
      <c r="B76" s="24">
        <v>0.7</v>
      </c>
      <c r="C76" s="24">
        <v>11.24</v>
      </c>
      <c r="E76" s="24">
        <f>+B76*Silver!$D214</f>
        <v>17.751972362103025</v>
      </c>
      <c r="F76" s="24">
        <f>+C76*Silver!$D214</f>
        <v>285.04595621434004</v>
      </c>
    </row>
    <row r="77" spans="1:6" ht="15">
      <c r="A77" s="12">
        <v>1849</v>
      </c>
      <c r="B77" s="24">
        <v>0.69</v>
      </c>
      <c r="C77" s="24">
        <v>11.75</v>
      </c>
      <c r="E77" s="24">
        <f>+B77*Silver!$D215</f>
        <v>17.416961310547197</v>
      </c>
      <c r="F77" s="24">
        <f>+C77*Silver!$D215</f>
        <v>296.59318173757913</v>
      </c>
    </row>
    <row r="78" spans="1:6" ht="15">
      <c r="A78" s="12">
        <v>1850</v>
      </c>
      <c r="B78" s="24">
        <v>0.67</v>
      </c>
      <c r="C78" s="24">
        <v>11.69</v>
      </c>
      <c r="E78" s="24">
        <f>+B78*Silver!$D216</f>
        <v>16.833802329944465</v>
      </c>
      <c r="F78" s="24">
        <f>+C78*Silver!$D216</f>
        <v>293.7121630403743</v>
      </c>
    </row>
    <row r="79" spans="1:6" ht="15">
      <c r="A79" s="12">
        <v>1851</v>
      </c>
      <c r="B79" s="24">
        <v>0.76</v>
      </c>
      <c r="C79" s="24">
        <v>12.5</v>
      </c>
      <c r="E79" s="24">
        <f>+B79*Silver!$D217</f>
        <v>18.80656501896228</v>
      </c>
      <c r="F79" s="24">
        <f>+C79*Silver!$D217</f>
        <v>309.3185036013533</v>
      </c>
    </row>
    <row r="80" spans="1:6" ht="15">
      <c r="A80" s="12">
        <v>1852</v>
      </c>
      <c r="B80" s="24">
        <v>0.74</v>
      </c>
      <c r="C80" s="24">
        <v>12.6</v>
      </c>
      <c r="E80" s="24">
        <f>+B80*Silver!$D218</f>
        <v>18.448388049829408</v>
      </c>
      <c r="F80" s="24">
        <f>+C80*Silver!$D218</f>
        <v>314.1212019295278</v>
      </c>
    </row>
    <row r="81" spans="1:6" ht="15">
      <c r="A81" s="12">
        <v>1853</v>
      </c>
      <c r="B81" s="24">
        <v>0.73</v>
      </c>
      <c r="C81" s="24">
        <v>13.2</v>
      </c>
      <c r="E81" s="24">
        <f>+B81*Silver!$D219</f>
        <v>17.931300436049565</v>
      </c>
      <c r="F81" s="24">
        <f>+C81*Silver!$D219</f>
        <v>324.2372133641839</v>
      </c>
    </row>
    <row r="82" spans="1:6" ht="15">
      <c r="A82" s="12">
        <v>1854</v>
      </c>
      <c r="B82" s="24">
        <v>0.76</v>
      </c>
      <c r="C82" s="24">
        <v>13.5</v>
      </c>
      <c r="E82" s="24">
        <f>+B82*Silver!$D220</f>
        <v>18.66820319369544</v>
      </c>
      <c r="F82" s="24">
        <f>+C82*Silver!$D220</f>
        <v>331.6062409406427</v>
      </c>
    </row>
    <row r="83" spans="1:6" ht="15">
      <c r="A83" s="12">
        <v>1855</v>
      </c>
      <c r="B83" s="24">
        <v>0.8</v>
      </c>
      <c r="C83" s="24">
        <v>15.5</v>
      </c>
      <c r="E83" s="24">
        <f>+B83*Silver!$D221</f>
        <v>19.796384230486613</v>
      </c>
      <c r="F83" s="24">
        <f>+C83*Silver!$D221</f>
        <v>383.5549444656781</v>
      </c>
    </row>
    <row r="84" spans="1:6" ht="15">
      <c r="A84" s="12">
        <v>1856</v>
      </c>
      <c r="B84" s="24">
        <v>0.9</v>
      </c>
      <c r="C84" s="24">
        <v>13.67</v>
      </c>
      <c r="E84" s="24">
        <f>+B84*Silver!$D222</f>
        <v>22.27093225929744</v>
      </c>
      <c r="F84" s="24">
        <f>+C84*Silver!$D222</f>
        <v>338.27071553843996</v>
      </c>
    </row>
    <row r="85" spans="1:6" ht="15">
      <c r="A85" s="12">
        <v>1857</v>
      </c>
      <c r="B85" s="24">
        <v>0.92</v>
      </c>
      <c r="C85" s="24">
        <v>16</v>
      </c>
      <c r="E85" s="24">
        <f>+B85*Silver!$D223</f>
        <v>22.598351234473427</v>
      </c>
      <c r="F85" s="24">
        <f>+C85*Silver!$D223</f>
        <v>393.0148040777987</v>
      </c>
    </row>
    <row r="86" spans="1:6" ht="15">
      <c r="A86" s="12">
        <v>1858</v>
      </c>
      <c r="B86" s="24">
        <v>0.87</v>
      </c>
      <c r="C86" s="24">
        <v>14.5</v>
      </c>
      <c r="E86" s="24">
        <f>+B86*Silver!$D224</f>
        <v>21.52856785065419</v>
      </c>
      <c r="F86" s="24">
        <f>+C86*Silver!$D224</f>
        <v>358.80946417756985</v>
      </c>
    </row>
    <row r="87" spans="1:6" ht="15">
      <c r="A87" s="12">
        <v>1859</v>
      </c>
      <c r="B87" s="24">
        <v>0.91</v>
      </c>
      <c r="C87" s="24">
        <v>16.5</v>
      </c>
      <c r="E87" s="24">
        <f>+B87*Silver!$D225</f>
        <v>22.189466801719732</v>
      </c>
      <c r="F87" s="24">
        <f>+C87*Silver!$D225</f>
        <v>402.33648596524785</v>
      </c>
    </row>
    <row r="88" spans="1:6" ht="15">
      <c r="A88" s="12">
        <v>1860</v>
      </c>
      <c r="B88" s="24">
        <v>0.89</v>
      </c>
      <c r="C88" s="24">
        <v>15.7</v>
      </c>
      <c r="E88" s="24">
        <f>+B88*Silver!$D226</f>
        <v>21.861448476827555</v>
      </c>
      <c r="F88" s="24">
        <f>+C88*Silver!$D226</f>
        <v>385.64577650134</v>
      </c>
    </row>
    <row r="89" spans="1:6" ht="15">
      <c r="A89" s="12">
        <v>1861</v>
      </c>
      <c r="B89" s="24">
        <v>0.82</v>
      </c>
      <c r="C89" s="24">
        <v>13.28</v>
      </c>
      <c r="E89" s="24">
        <f>+B89*Silver!$D227</f>
        <v>20.442808379540697</v>
      </c>
      <c r="F89" s="24">
        <f>+C89*Silver!$D227</f>
        <v>331.07377473207373</v>
      </c>
    </row>
    <row r="90" spans="1:6" ht="15">
      <c r="A90" s="12">
        <v>1862</v>
      </c>
      <c r="B90" s="24">
        <v>0.85</v>
      </c>
      <c r="C90" s="24">
        <v>12.77</v>
      </c>
      <c r="E90" s="24">
        <f>+B90*Silver!$D228</f>
        <v>20.878911466633056</v>
      </c>
      <c r="F90" s="24">
        <f>+C90*Silver!$D228</f>
        <v>313.6749405045931</v>
      </c>
    </row>
    <row r="91" spans="1:6" ht="15">
      <c r="A91" s="12">
        <v>1863</v>
      </c>
      <c r="B91" s="24">
        <v>1</v>
      </c>
      <c r="C91" s="24">
        <v>16</v>
      </c>
      <c r="E91" s="24">
        <f>+B91*Silver!$D229</f>
        <v>24.65411668579488</v>
      </c>
      <c r="F91" s="24">
        <f>+C91*Silver!$D229</f>
        <v>394.46586697271806</v>
      </c>
    </row>
    <row r="92" spans="1:6" ht="15">
      <c r="A92" s="12">
        <v>1864</v>
      </c>
      <c r="B92" s="24">
        <v>1.4</v>
      </c>
      <c r="C92" s="24">
        <v>16.69</v>
      </c>
      <c r="E92" s="24">
        <f>+B92*Silver!$D230</f>
        <v>34.51576336011283</v>
      </c>
      <c r="F92" s="24">
        <f>+C92*Silver!$D230</f>
        <v>411.47720748591655</v>
      </c>
    </row>
    <row r="93" spans="1:6" ht="15">
      <c r="A93" s="12">
        <v>1865</v>
      </c>
      <c r="B93" s="24">
        <v>1.29</v>
      </c>
      <c r="C93" s="24">
        <v>24.88</v>
      </c>
      <c r="E93" s="24">
        <f>+B93*Silver!$D231</f>
        <v>31.994633387823455</v>
      </c>
      <c r="F93" s="24">
        <f>+C93*Silver!$D231</f>
        <v>617.0747896814322</v>
      </c>
    </row>
    <row r="94" spans="1:6" ht="15">
      <c r="A94" s="12">
        <v>1866</v>
      </c>
      <c r="B94" s="24">
        <v>1.36</v>
      </c>
      <c r="C94" s="24">
        <v>20.04</v>
      </c>
      <c r="E94" s="24">
        <f>+B94*Silver!$D232</f>
        <v>33.68265820169186</v>
      </c>
      <c r="F94" s="24">
        <f>+C94*Silver!$D232</f>
        <v>496.3238752661065</v>
      </c>
    </row>
    <row r="95" spans="1:6" ht="15">
      <c r="A95" s="12">
        <v>1867</v>
      </c>
      <c r="B95" s="24">
        <v>1.47</v>
      </c>
      <c r="C95" s="24">
        <v>21</v>
      </c>
      <c r="E95" s="24">
        <f>+B95*Silver!$D233</f>
        <v>36.64747355844491</v>
      </c>
      <c r="F95" s="24">
        <f>+C95*Silver!$D233</f>
        <v>523.535336549213</v>
      </c>
    </row>
    <row r="96" spans="1:6" ht="15">
      <c r="A96" s="12">
        <v>1868</v>
      </c>
      <c r="B96" s="24">
        <v>1.48</v>
      </c>
      <c r="C96" s="24">
        <v>20.5</v>
      </c>
      <c r="E96" s="24">
        <f>+B96*Silver!$D234</f>
        <v>37.01370624575396</v>
      </c>
      <c r="F96" s="24">
        <f>+C96*Silver!$D234</f>
        <v>512.689850025646</v>
      </c>
    </row>
    <row r="97" spans="1:6" ht="15">
      <c r="A97" s="12">
        <v>1869</v>
      </c>
      <c r="B97" s="24">
        <v>1.4</v>
      </c>
      <c r="C97" s="24">
        <v>24.5</v>
      </c>
      <c r="E97" s="24">
        <f>+B97*Silver!$D235</f>
        <v>35.033151568451224</v>
      </c>
      <c r="F97" s="24">
        <f>+C97*Silver!$D235</f>
        <v>613.0801524478965</v>
      </c>
    </row>
    <row r="98" spans="1:6" ht="15">
      <c r="A98" s="12">
        <v>1870</v>
      </c>
      <c r="B98" s="24">
        <v>1.14</v>
      </c>
      <c r="C98" s="24">
        <v>23.2</v>
      </c>
      <c r="E98" s="24">
        <f>+B98*Silver!$D236</f>
        <v>28.469546930316312</v>
      </c>
      <c r="F98" s="24">
        <f>+C98*Silver!$D236</f>
        <v>579.3802533187179</v>
      </c>
    </row>
    <row r="99" spans="1:6" ht="15">
      <c r="A99" s="12">
        <v>1871</v>
      </c>
      <c r="B99" s="24">
        <v>1.15</v>
      </c>
      <c r="C99" s="24">
        <v>19.5</v>
      </c>
      <c r="E99" s="24">
        <f>+B99*Silver!$D237</f>
        <v>28.777231645513503</v>
      </c>
      <c r="F99" s="24">
        <f>+C99*Silver!$D237</f>
        <v>487.96175398914204</v>
      </c>
    </row>
    <row r="100" spans="1:6" ht="15">
      <c r="A100" s="12">
        <v>1872</v>
      </c>
      <c r="B100" s="24">
        <v>1.17</v>
      </c>
      <c r="C100" s="24">
        <v>19.38</v>
      </c>
      <c r="E100" s="24">
        <f>+B100*Silver!$D238</f>
        <v>29.34537979638833</v>
      </c>
      <c r="F100" s="24">
        <f>+C100*Silver!$D238</f>
        <v>486.0798807299195</v>
      </c>
    </row>
    <row r="101" spans="1:6" ht="15">
      <c r="A101" s="12">
        <v>1873</v>
      </c>
      <c r="B101" s="24">
        <v>1.26</v>
      </c>
      <c r="C101" s="24">
        <v>22.17</v>
      </c>
      <c r="E101" s="24">
        <f>+B101*Silver!$D239</f>
        <v>32.21708468685171</v>
      </c>
      <c r="F101" s="24">
        <f>+C101*Silver!$D239</f>
        <v>566.8672757996052</v>
      </c>
    </row>
    <row r="102" spans="1:6" ht="15">
      <c r="A102" s="12">
        <v>1874</v>
      </c>
      <c r="B102" s="24">
        <v>1.24</v>
      </c>
      <c r="C102" s="24">
        <v>21.48</v>
      </c>
      <c r="E102" s="24">
        <f>+B102*Silver!$D240</f>
        <v>32.1700118394644</v>
      </c>
      <c r="F102" s="24">
        <f>+C102*Silver!$D240</f>
        <v>557.2676244449157</v>
      </c>
    </row>
    <row r="103" spans="1:6" ht="15">
      <c r="A103" s="12">
        <v>1875</v>
      </c>
      <c r="B103" s="24">
        <v>1.26</v>
      </c>
      <c r="C103" s="24">
        <v>20.03</v>
      </c>
      <c r="E103" s="24">
        <f>+B103*Silver!$D241</f>
        <v>33.69593423039481</v>
      </c>
      <c r="F103" s="24">
        <f>+C103*Silver!$D241</f>
        <v>535.6583830434985</v>
      </c>
    </row>
    <row r="104" spans="1:6" ht="15">
      <c r="A104" s="12">
        <v>1876</v>
      </c>
      <c r="B104" s="24">
        <v>0.93</v>
      </c>
      <c r="C104" s="24">
        <v>18.54</v>
      </c>
      <c r="E104" s="24">
        <f>+B104*Silver!$D242</f>
        <v>26.582365726419468</v>
      </c>
      <c r="F104" s="24">
        <f>+C104*Silver!$D242</f>
        <v>529.9323231912009</v>
      </c>
    </row>
    <row r="105" spans="1:6" ht="15">
      <c r="A105" s="12">
        <v>1877</v>
      </c>
      <c r="B105" s="24">
        <v>0.76</v>
      </c>
      <c r="C105" s="24">
        <v>18.41</v>
      </c>
      <c r="E105" s="24">
        <f>+B105*Silver!$D243</f>
        <v>21.003957365972518</v>
      </c>
      <c r="F105" s="24">
        <f>+C105*Silver!$D243</f>
        <v>508.79323040467636</v>
      </c>
    </row>
    <row r="106" spans="1:6" ht="15">
      <c r="A106" s="12">
        <v>1878</v>
      </c>
      <c r="B106" s="24">
        <v>0.81</v>
      </c>
      <c r="C106" s="24">
        <v>16.72</v>
      </c>
      <c r="E106" s="24">
        <f>+B106*Silver!$D244</f>
        <v>23.360062235566076</v>
      </c>
      <c r="F106" s="24">
        <f>+C106*Silver!$D244</f>
        <v>482.1978278748947</v>
      </c>
    </row>
    <row r="107" spans="1:6" ht="15">
      <c r="A107" s="12">
        <v>1879</v>
      </c>
      <c r="B107" s="24">
        <v>0.81</v>
      </c>
      <c r="C107" s="24">
        <v>15.75</v>
      </c>
      <c r="E107" s="24">
        <f>+B107*Silver!$D245</f>
        <v>23.98151000308795</v>
      </c>
      <c r="F107" s="24">
        <f>+C107*Silver!$D245</f>
        <v>466.30713894893233</v>
      </c>
    </row>
    <row r="108" spans="1:6" ht="15">
      <c r="A108" s="12">
        <v>1880</v>
      </c>
      <c r="B108" s="24">
        <v>0.83</v>
      </c>
      <c r="C108" s="24">
        <v>15.34</v>
      </c>
      <c r="E108" s="24">
        <f>+B108*Silver!$D246</f>
        <v>23.936853895703507</v>
      </c>
      <c r="F108" s="24">
        <f>+C108*Silver!$D246</f>
        <v>442.3992033254118</v>
      </c>
    </row>
    <row r="109" spans="1:6" ht="15">
      <c r="A109" s="12">
        <v>1881</v>
      </c>
      <c r="B109" s="24">
        <v>0.88</v>
      </c>
      <c r="C109" s="24">
        <v>16.05</v>
      </c>
      <c r="E109" s="24">
        <f>+B109*Silver!$D247</f>
        <v>25.82497886024399</v>
      </c>
      <c r="F109" s="24">
        <f>+C109*Silver!$D247</f>
        <v>471.0123985305865</v>
      </c>
    </row>
    <row r="110" spans="1:6" ht="15">
      <c r="A110" s="12">
        <v>1882</v>
      </c>
      <c r="B110" s="24">
        <v>1.16</v>
      </c>
      <c r="C110" s="24">
        <v>17.83</v>
      </c>
      <c r="E110" s="24">
        <f>+B110*Silver!$D248</f>
        <v>33.74540483471621</v>
      </c>
      <c r="F110" s="24">
        <f>+C110*Silver!$D248</f>
        <v>518.6901450025777</v>
      </c>
    </row>
    <row r="111" spans="1:6" ht="15">
      <c r="A111" s="12">
        <v>1883</v>
      </c>
      <c r="B111" s="24">
        <v>1.17</v>
      </c>
      <c r="C111" s="24">
        <v>19.43</v>
      </c>
      <c r="E111" s="24">
        <f>+B111*Silver!$D249</f>
        <v>34.94988282013077</v>
      </c>
      <c r="F111" s="24">
        <f>+C111*Silver!$D249</f>
        <v>580.4070283719153</v>
      </c>
    </row>
    <row r="112" spans="1:3" ht="15">
      <c r="A112" s="12">
        <v>1884</v>
      </c>
      <c r="B112" s="24">
        <v>1.29</v>
      </c>
      <c r="C112" s="24">
        <v>18.56</v>
      </c>
    </row>
    <row r="113" spans="1:5" ht="15">
      <c r="A113" s="12">
        <v>1885</v>
      </c>
      <c r="B113" s="24">
        <v>1.09</v>
      </c>
      <c r="C113" s="24">
        <v>16.93</v>
      </c>
      <c r="E113" s="12" t="s">
        <v>79</v>
      </c>
    </row>
    <row r="114" spans="1:3" ht="15">
      <c r="A114" s="12">
        <v>1886</v>
      </c>
      <c r="B114" s="24">
        <v>1.05</v>
      </c>
      <c r="C114" s="24">
        <v>17.76</v>
      </c>
    </row>
    <row r="115" spans="1:3" ht="15">
      <c r="A115" s="12">
        <v>1887</v>
      </c>
      <c r="B115" s="24">
        <v>1.15</v>
      </c>
      <c r="C115" s="24">
        <v>19.09</v>
      </c>
    </row>
    <row r="116" spans="1:3" ht="15">
      <c r="A116" s="12">
        <v>1888</v>
      </c>
      <c r="B116" s="24">
        <v>1.04</v>
      </c>
      <c r="C116" s="24">
        <v>18.93</v>
      </c>
    </row>
    <row r="117" spans="1:3" ht="15">
      <c r="A117" s="12">
        <v>1889</v>
      </c>
      <c r="B117" s="24">
        <v>0.92</v>
      </c>
      <c r="C117" s="24">
        <v>19.97</v>
      </c>
    </row>
    <row r="118" spans="1:3" ht="15">
      <c r="A118" s="12">
        <v>1890</v>
      </c>
      <c r="B118" s="24">
        <v>0.99</v>
      </c>
      <c r="C118" s="24">
        <v>18.23</v>
      </c>
    </row>
    <row r="119" spans="1:3" ht="15">
      <c r="A119" s="12">
        <v>1891</v>
      </c>
      <c r="B119" s="24">
        <v>0.95</v>
      </c>
      <c r="C119" s="24">
        <v>17.71</v>
      </c>
    </row>
    <row r="120" spans="1:3" ht="15">
      <c r="A120" s="12">
        <v>1892</v>
      </c>
      <c r="B120" s="24">
        <v>0.88</v>
      </c>
      <c r="C120" s="24">
        <v>18.17</v>
      </c>
    </row>
    <row r="121" spans="1:3" ht="15">
      <c r="A121" s="12">
        <v>1893</v>
      </c>
      <c r="B121" s="24">
        <v>0.92</v>
      </c>
      <c r="C121" s="24">
        <v>17.31</v>
      </c>
    </row>
    <row r="122" spans="1:3" ht="15">
      <c r="A122" s="12">
        <v>1894</v>
      </c>
      <c r="B122" s="24">
        <v>0.94</v>
      </c>
      <c r="C122" s="24">
        <v>17.57</v>
      </c>
    </row>
    <row r="123" spans="1:3" ht="15">
      <c r="A123" s="12">
        <v>1895</v>
      </c>
      <c r="B123" s="24">
        <v>0.92</v>
      </c>
      <c r="C123" s="24">
        <v>19</v>
      </c>
    </row>
    <row r="124" spans="1:3" ht="15">
      <c r="A124" s="12">
        <v>1896</v>
      </c>
      <c r="B124" s="24">
        <v>0.79</v>
      </c>
      <c r="C124" s="24">
        <v>17.92</v>
      </c>
    </row>
    <row r="125" spans="1:3" ht="15">
      <c r="A125" s="12">
        <v>1897</v>
      </c>
      <c r="B125" s="24">
        <v>0.77</v>
      </c>
      <c r="C125" s="24">
        <v>17.25</v>
      </c>
    </row>
    <row r="126" spans="1:3" ht="15">
      <c r="A126" s="12">
        <v>1898</v>
      </c>
      <c r="B126" s="24">
        <v>0.85</v>
      </c>
      <c r="C126" s="24">
        <v>17</v>
      </c>
    </row>
    <row r="127" spans="1:3" ht="15">
      <c r="A127" s="12">
        <v>1899</v>
      </c>
      <c r="B127" s="24">
        <v>0.91</v>
      </c>
      <c r="C127" s="24">
        <v>17.43</v>
      </c>
    </row>
    <row r="128" spans="1:3" ht="15">
      <c r="A128" s="12">
        <v>1900</v>
      </c>
      <c r="B128" s="24">
        <v>0.97</v>
      </c>
      <c r="C128" s="24">
        <v>19.38</v>
      </c>
    </row>
    <row r="129" spans="1:3" ht="15">
      <c r="A129" s="12">
        <v>1901</v>
      </c>
      <c r="B129" s="24">
        <v>1.06</v>
      </c>
      <c r="C129" s="24">
        <v>19.25</v>
      </c>
    </row>
    <row r="130" spans="1:3" ht="15">
      <c r="A130" s="12">
        <v>1902</v>
      </c>
      <c r="B130" s="24">
        <v>1.13</v>
      </c>
      <c r="C130" s="24">
        <v>21.5</v>
      </c>
    </row>
    <row r="131" spans="1:3" ht="15">
      <c r="A131" s="12">
        <v>1903</v>
      </c>
      <c r="B131" s="24">
        <v>1.09</v>
      </c>
      <c r="C131" s="24">
        <v>20.2</v>
      </c>
    </row>
    <row r="132" spans="1:3" ht="15">
      <c r="A132" s="12">
        <v>1904</v>
      </c>
      <c r="B132" s="24">
        <v>1.08</v>
      </c>
      <c r="C132" s="24">
        <v>22.25</v>
      </c>
    </row>
    <row r="133" spans="1:3" ht="15">
      <c r="A133" s="12">
        <v>1905</v>
      </c>
      <c r="B133" s="24">
        <v>1.12</v>
      </c>
      <c r="C133" s="24">
        <v>24</v>
      </c>
    </row>
    <row r="134" spans="1:3" ht="15">
      <c r="A134" s="12">
        <v>1906</v>
      </c>
      <c r="B134" s="24">
        <v>1.15</v>
      </c>
      <c r="C134" s="24">
        <v>21.2</v>
      </c>
    </row>
    <row r="135" spans="1:3" ht="15">
      <c r="A135" s="12">
        <v>1907</v>
      </c>
      <c r="B135" s="24">
        <v>1.21</v>
      </c>
      <c r="C135" s="24">
        <v>20.67</v>
      </c>
    </row>
    <row r="136" spans="1:3" ht="15">
      <c r="A136" s="12">
        <v>1908</v>
      </c>
      <c r="B136" s="24">
        <v>1.09</v>
      </c>
      <c r="C136" s="24">
        <v>22.75</v>
      </c>
    </row>
    <row r="137" spans="1:3" ht="15">
      <c r="A137" s="12">
        <v>1909</v>
      </c>
      <c r="B137" s="24">
        <v>1.16</v>
      </c>
      <c r="C137" s="24">
        <v>22.25</v>
      </c>
    </row>
    <row r="138" spans="1:3" ht="15">
      <c r="A138" s="12">
        <v>1910</v>
      </c>
      <c r="B138" s="24">
        <v>1.21</v>
      </c>
      <c r="C138" s="24">
        <v>25</v>
      </c>
    </row>
    <row r="139" spans="1:3" ht="15">
      <c r="A139" s="12">
        <v>1911</v>
      </c>
      <c r="B139" s="24">
        <v>1.23</v>
      </c>
      <c r="C139" s="24">
        <v>25</v>
      </c>
    </row>
    <row r="140" spans="1:3" ht="15">
      <c r="A140" s="12">
        <v>1912</v>
      </c>
      <c r="B140" s="24">
        <v>1.25</v>
      </c>
      <c r="C140" s="24">
        <v>25.5</v>
      </c>
    </row>
    <row r="141" spans="1:3" ht="15">
      <c r="A141" s="12">
        <v>1913</v>
      </c>
      <c r="B141" s="24">
        <v>1.31</v>
      </c>
      <c r="C141" s="24">
        <v>26.3</v>
      </c>
    </row>
    <row r="142" spans="1:3" ht="15">
      <c r="A142" s="12">
        <v>1914</v>
      </c>
      <c r="B142" s="24">
        <v>1.28</v>
      </c>
      <c r="C142" s="24">
        <v>26.3</v>
      </c>
    </row>
    <row r="143" spans="1:3" ht="15">
      <c r="A143" s="12">
        <v>1915</v>
      </c>
      <c r="B143" s="24">
        <v>1.3</v>
      </c>
      <c r="C143" s="24">
        <v>26.8</v>
      </c>
    </row>
    <row r="144" spans="1:3" ht="15">
      <c r="A144" s="12">
        <v>1916</v>
      </c>
      <c r="B144" s="24">
        <v>1.5</v>
      </c>
      <c r="C144" s="24">
        <v>30</v>
      </c>
    </row>
    <row r="145" spans="1:3" ht="15">
      <c r="A145" s="12">
        <v>1917</v>
      </c>
      <c r="B145" s="24">
        <v>1.98</v>
      </c>
      <c r="C145" s="24">
        <v>35</v>
      </c>
    </row>
    <row r="146" spans="1:3" ht="15">
      <c r="A146" s="12">
        <v>1918</v>
      </c>
      <c r="B146" s="24">
        <v>2.35</v>
      </c>
      <c r="C146" s="24">
        <v>43</v>
      </c>
    </row>
    <row r="147" spans="1:3" ht="15">
      <c r="A147" s="12">
        <v>1919</v>
      </c>
      <c r="B147" s="24">
        <v>2.6</v>
      </c>
      <c r="C147" s="24">
        <v>45</v>
      </c>
    </row>
    <row r="148" spans="1:3" ht="15">
      <c r="A148" s="12">
        <v>1920</v>
      </c>
      <c r="B148" s="24">
        <v>2.9</v>
      </c>
      <c r="C148" s="24">
        <v>52.1</v>
      </c>
    </row>
    <row r="149" spans="1:3" ht="15">
      <c r="A149" s="12">
        <v>1921</v>
      </c>
      <c r="B149" s="24">
        <v>2.1</v>
      </c>
      <c r="C149" s="24">
        <v>39</v>
      </c>
    </row>
    <row r="150" spans="1:3" ht="15">
      <c r="A150" s="12">
        <v>1922</v>
      </c>
      <c r="B150" s="24">
        <v>1.96</v>
      </c>
      <c r="C150" s="24">
        <v>35</v>
      </c>
    </row>
    <row r="151" spans="1:3" ht="15">
      <c r="A151" s="12">
        <v>1923</v>
      </c>
      <c r="B151" s="24">
        <v>2.55</v>
      </c>
      <c r="C151" s="24">
        <v>40.6</v>
      </c>
    </row>
    <row r="152" spans="1:3" ht="15">
      <c r="A152" s="12">
        <v>1924</v>
      </c>
      <c r="B152" s="24">
        <v>2.53</v>
      </c>
      <c r="C152" s="24">
        <v>44.25</v>
      </c>
    </row>
    <row r="153" spans="1:3" ht="15">
      <c r="A153" s="12">
        <v>1925</v>
      </c>
      <c r="B153" s="24">
        <v>2.47</v>
      </c>
      <c r="C153" s="24">
        <v>45</v>
      </c>
    </row>
    <row r="154" spans="1:3" ht="15">
      <c r="A154" s="12">
        <v>1926</v>
      </c>
      <c r="B154" s="24">
        <v>2.45</v>
      </c>
      <c r="C154" s="24">
        <v>44.88</v>
      </c>
    </row>
    <row r="155" spans="1:3" ht="15">
      <c r="A155" s="12">
        <v>1927</v>
      </c>
      <c r="B155" s="24">
        <v>2.48</v>
      </c>
      <c r="C155" s="24">
        <v>47</v>
      </c>
    </row>
    <row r="156" spans="1:3" ht="15">
      <c r="A156" s="12">
        <v>1928</v>
      </c>
      <c r="B156" s="24">
        <v>2.53</v>
      </c>
      <c r="C156" s="24">
        <v>48</v>
      </c>
    </row>
    <row r="157" spans="1:3" ht="15">
      <c r="A157" s="12">
        <v>1929</v>
      </c>
      <c r="B157" s="24">
        <v>2.5</v>
      </c>
      <c r="C157" s="24">
        <v>48.81</v>
      </c>
    </row>
    <row r="158" spans="1:3" ht="15">
      <c r="A158" s="12">
        <v>1930</v>
      </c>
      <c r="B158" s="24">
        <v>2.38</v>
      </c>
      <c r="C158" s="24">
        <v>45.75</v>
      </c>
    </row>
    <row r="159" spans="1:3" ht="15">
      <c r="A159" s="12">
        <v>1931</v>
      </c>
      <c r="B159" s="24">
        <v>1.82</v>
      </c>
      <c r="C159" s="24">
        <v>34.5</v>
      </c>
    </row>
    <row r="160" spans="1:3" ht="15">
      <c r="A160" s="12">
        <v>1932</v>
      </c>
      <c r="B160" s="24">
        <v>1.37</v>
      </c>
      <c r="C160" s="24">
        <v>26.56</v>
      </c>
    </row>
    <row r="161" spans="1:3" ht="15">
      <c r="A161" s="12">
        <v>1933</v>
      </c>
      <c r="B161" s="24">
        <v>1.18</v>
      </c>
      <c r="C161" s="24">
        <v>21.56</v>
      </c>
    </row>
    <row r="162" spans="1:3" ht="15">
      <c r="A162" s="12">
        <v>1934</v>
      </c>
      <c r="B162" s="24">
        <v>1.37</v>
      </c>
      <c r="C162" s="24">
        <v>23.44</v>
      </c>
    </row>
    <row r="163" spans="1:3" ht="15">
      <c r="A163" s="12">
        <v>1935</v>
      </c>
      <c r="B163" s="24">
        <v>1.37</v>
      </c>
      <c r="C163" s="24">
        <v>25</v>
      </c>
    </row>
    <row r="164" spans="1:3" ht="15">
      <c r="A164" s="12">
        <v>1936</v>
      </c>
      <c r="B164" s="24">
        <v>1.5</v>
      </c>
      <c r="C164" s="24">
        <v>26.88</v>
      </c>
    </row>
    <row r="165" spans="1:3" ht="15">
      <c r="A165" s="12">
        <v>1937</v>
      </c>
      <c r="B165" s="24">
        <v>1.7</v>
      </c>
      <c r="C165" s="24">
        <v>29.69</v>
      </c>
    </row>
    <row r="166" spans="1:3" ht="15">
      <c r="A166" s="12">
        <v>1938</v>
      </c>
      <c r="B166" s="24">
        <v>1.67</v>
      </c>
      <c r="C166" s="24">
        <v>29.69</v>
      </c>
    </row>
    <row r="167" spans="1:3" ht="15">
      <c r="A167" s="12">
        <v>1939</v>
      </c>
      <c r="B167" s="24">
        <v>1.7</v>
      </c>
      <c r="C167" s="24">
        <v>30.25</v>
      </c>
    </row>
    <row r="168" spans="1:3" ht="15">
      <c r="A168" s="12">
        <v>1940</v>
      </c>
      <c r="B168" s="24">
        <v>1.74</v>
      </c>
      <c r="C168" s="24">
        <v>31.31</v>
      </c>
    </row>
    <row r="169" spans="1:3" ht="15">
      <c r="A169" s="12">
        <v>1941</v>
      </c>
      <c r="B169" s="24">
        <v>1.74</v>
      </c>
      <c r="C169" s="24">
        <v>38.5</v>
      </c>
    </row>
    <row r="170" spans="1:3" ht="15">
      <c r="A170" s="12">
        <v>1942</v>
      </c>
      <c r="B170" s="24">
        <v>2.14</v>
      </c>
      <c r="C170" s="24">
        <v>50</v>
      </c>
    </row>
    <row r="171" spans="1:3" ht="15">
      <c r="A171" s="12">
        <v>1943</v>
      </c>
      <c r="B171" s="24">
        <v>3.42</v>
      </c>
      <c r="C171" s="24">
        <v>62.44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H. Lindert</cp:lastModifiedBy>
  <dcterms:created xsi:type="dcterms:W3CDTF">1996-10-14T23:33:28Z</dcterms:created>
  <dcterms:modified xsi:type="dcterms:W3CDTF">2008-02-13T03:29:57Z</dcterms:modified>
  <cp:category/>
  <cp:version/>
  <cp:contentType/>
  <cp:contentStatus/>
</cp:coreProperties>
</file>