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1360" windowHeight="7420" activeTab="0"/>
  </bookViews>
  <sheets>
    <sheet name="Poland 192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<sst xmlns="http://schemas.openxmlformats.org/spreadsheetml/2006/main" count="53" uniqueCount="47">
  <si>
    <t>Population</t>
  </si>
  <si>
    <t>CALCULATION OF THE GINI COEFFICIENT WITH BOUNDS</t>
  </si>
  <si>
    <t>% share</t>
  </si>
  <si>
    <t>Total income</t>
  </si>
  <si>
    <t>(in 000)</t>
  </si>
  <si>
    <t>Income groups</t>
  </si>
  <si>
    <t>Lower bound</t>
  </si>
  <si>
    <t>Upper bound</t>
  </si>
  <si>
    <t>Average y</t>
  </si>
  <si>
    <t>Recipients(no.)</t>
  </si>
  <si>
    <t>Calculated data</t>
  </si>
  <si>
    <t>_________________</t>
  </si>
  <si>
    <t>% of recepients</t>
  </si>
  <si>
    <t>cumul.% recep.</t>
  </si>
  <si>
    <t>Total y per group</t>
  </si>
  <si>
    <t>% of y</t>
  </si>
  <si>
    <t>cumul.% of y</t>
  </si>
  <si>
    <t>Total no. of recep.</t>
  </si>
  <si>
    <t>Total average y</t>
  </si>
  <si>
    <t>Calculation of Gini</t>
  </si>
  <si>
    <t>_______________</t>
  </si>
  <si>
    <t>Gini coeff.</t>
  </si>
  <si>
    <t>Delta</t>
  </si>
  <si>
    <t>Gini diff.</t>
  </si>
  <si>
    <t>Gini coeff.(max)</t>
  </si>
  <si>
    <t>Poland 1929</t>
  </si>
  <si>
    <t>(in b zloty)</t>
  </si>
  <si>
    <t>(zloty pa)</t>
  </si>
  <si>
    <t>Capitalists and liberal professions</t>
  </si>
  <si>
    <t>Landlords</t>
  </si>
  <si>
    <t>Intellectual workers</t>
  </si>
  <si>
    <t>Small land holders</t>
  </si>
  <si>
    <t>Workers outside ahgriculture</t>
  </si>
  <si>
    <t>Peasants; very small landholders</t>
  </si>
  <si>
    <t>Zróżnicowanie dochodów w Polsce międzywojennej</t>
  </si>
  <si>
    <t>Cecylia Leszczyńska and Lucja Lisiecka</t>
  </si>
  <si>
    <t>Ordered income</t>
  </si>
  <si>
    <t>class</t>
  </si>
  <si>
    <t>pop</t>
  </si>
  <si>
    <t>inc</t>
  </si>
  <si>
    <t>Consumed income</t>
  </si>
  <si>
    <t>Wydział Nauk Ekonomicznych, Warsaw, 2008</t>
  </si>
  <si>
    <t>Total</t>
  </si>
  <si>
    <t>Income per capita</t>
  </si>
  <si>
    <t>Input data</t>
  </si>
  <si>
    <t>_____________</t>
  </si>
  <si>
    <t>Top to bottom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</si>
</sst>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_)"/>
    <numFmt numFmtId="170" formatCode="0.00_)"/>
    <numFmt numFmtId="171" formatCode="0_)"/>
    <numFmt numFmtId="172" formatCode="0.000_)"/>
    <numFmt numFmtId="173" formatCode="0.0%"/>
    <numFmt numFmtId="174" formatCode="0_ ;[Red]\-0\ "/>
    <numFmt numFmtId="175" formatCode="_(* #,##0.0_);_(* \(#,##0.0\);_(* &quot;-&quot;??_);_(@_)"/>
    <numFmt numFmtId="176" formatCode="0.00_ ;[Red]\-0.00\ "/>
    <numFmt numFmtId="177" formatCode="0.0000_)"/>
    <numFmt numFmtId="178" formatCode="0.00000_)"/>
    <numFmt numFmtId="179" formatCode="0.000000_)"/>
    <numFmt numFmtId="180" formatCode="0.0000000_)"/>
    <numFmt numFmtId="181" formatCode="_([$€-2]* #,##0.00_);_([$€-2]* \(#,##0.00\);_([$€-2]* &quot;-&quot;??_)"/>
    <numFmt numFmtId="182" formatCode="0.0000000"/>
    <numFmt numFmtId="183" formatCode="0.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Courier"/>
      <family val="3"/>
    </font>
    <font>
      <sz val="12"/>
      <color indexed="12"/>
      <name val="Courier"/>
      <family val="0"/>
    </font>
    <font>
      <i/>
      <sz val="12"/>
      <name val="Times New Roman"/>
      <family val="0"/>
    </font>
    <font>
      <sz val="12"/>
      <name val="Arial"/>
      <family val="0"/>
    </font>
    <font>
      <sz val="10"/>
      <name val="Geneva"/>
      <family val="0"/>
    </font>
    <font>
      <sz val="12"/>
      <name val="Times New Roman"/>
      <family val="1"/>
    </font>
    <font>
      <b/>
      <sz val="16"/>
      <name val="Arial"/>
      <family val="2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166" fontId="7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70" fontId="4" fillId="0" borderId="0" xfId="0" applyNumberFormat="1" applyFont="1" applyAlignment="1" applyProtection="1">
      <alignment horizontal="left"/>
      <protection/>
    </xf>
    <xf numFmtId="17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 applyProtection="1">
      <alignment/>
      <protection/>
    </xf>
    <xf numFmtId="171" fontId="7" fillId="0" borderId="0" xfId="0" applyNumberFormat="1" applyFont="1" applyAlignment="1">
      <alignment/>
    </xf>
    <xf numFmtId="170" fontId="7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Copy of Massie_1759_rev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terlindert\Documents\Microsoft%20User%20Data\Saved%20Attachments\DOCUME~1\wb13527\LOCALS~1\Temp\notesB42DFA\ancient_inequalit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man Empire  14"/>
      <sheetName val="Byzantium 1000"/>
      <sheetName val="South Serbia 1455"/>
      <sheetName val="England 1688 "/>
      <sheetName val="England 1688 revised"/>
      <sheetName val="India 1750-1947"/>
      <sheetName val="K. of Naples 1811"/>
      <sheetName val="Chart1"/>
      <sheetName val="Summary"/>
      <sheetName val="Chart2"/>
      <sheetName val="billionai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56"/>
  <sheetViews>
    <sheetView tabSelected="1" workbookViewId="0" topLeftCell="A1">
      <selection activeCell="G19" sqref="G19"/>
    </sheetView>
  </sheetViews>
  <sheetFormatPr defaultColWidth="11.421875" defaultRowHeight="12.75"/>
  <cols>
    <col min="1" max="1" width="8.8515625" style="2" customWidth="1"/>
    <col min="2" max="2" width="30.7109375" style="2" customWidth="1"/>
    <col min="3" max="4" width="15.7109375" style="2" customWidth="1"/>
    <col min="5" max="5" width="17.00390625" style="2" customWidth="1"/>
    <col min="6" max="6" width="13.28125" style="2" customWidth="1"/>
    <col min="7" max="7" width="21.28125" style="2" customWidth="1"/>
    <col min="8" max="16384" width="8.8515625" style="2" customWidth="1"/>
  </cols>
  <sheetData>
    <row r="2" ht="18">
      <c r="B2" s="1" t="s">
        <v>25</v>
      </c>
    </row>
    <row r="3" ht="30">
      <c r="B3" s="4" t="s">
        <v>35</v>
      </c>
    </row>
    <row r="4" ht="15">
      <c r="B4" s="18" t="s">
        <v>34</v>
      </c>
    </row>
    <row r="5" ht="30">
      <c r="B5" s="4" t="s">
        <v>41</v>
      </c>
    </row>
    <row r="6" spans="2:7" ht="15">
      <c r="B6" s="5"/>
      <c r="G6" s="3" t="s">
        <v>36</v>
      </c>
    </row>
    <row r="7" spans="3:5" ht="15">
      <c r="C7" s="2" t="s">
        <v>40</v>
      </c>
      <c r="D7" s="17" t="s">
        <v>0</v>
      </c>
      <c r="E7" s="2" t="s">
        <v>43</v>
      </c>
    </row>
    <row r="8" spans="3:10" ht="15">
      <c r="C8" s="2" t="s">
        <v>26</v>
      </c>
      <c r="D8" s="17" t="s">
        <v>4</v>
      </c>
      <c r="E8" s="2" t="s">
        <v>27</v>
      </c>
      <c r="G8" s="2" t="s">
        <v>37</v>
      </c>
      <c r="H8" s="2" t="s">
        <v>38</v>
      </c>
      <c r="I8" s="2" t="s">
        <v>39</v>
      </c>
      <c r="J8" s="2" t="s">
        <v>2</v>
      </c>
    </row>
    <row r="9" spans="2:10" ht="15">
      <c r="B9" s="2" t="s">
        <v>28</v>
      </c>
      <c r="C9" s="2">
        <v>2.2</v>
      </c>
      <c r="D9" s="2">
        <v>570</v>
      </c>
      <c r="E9" s="2">
        <v>3900</v>
      </c>
      <c r="G9" s="2" t="s">
        <v>33</v>
      </c>
      <c r="H9" s="2">
        <v>18767</v>
      </c>
      <c r="I9" s="2">
        <v>525</v>
      </c>
      <c r="J9" s="6">
        <f aca="true" t="shared" si="0" ref="J9:J14">H9/$D$15*100</f>
        <v>63.71846670967304</v>
      </c>
    </row>
    <row r="10" spans="2:10" ht="15">
      <c r="B10" s="2" t="s">
        <v>29</v>
      </c>
      <c r="C10" s="2">
        <v>0.7</v>
      </c>
      <c r="D10" s="2">
        <v>180</v>
      </c>
      <c r="E10" s="2">
        <v>3900</v>
      </c>
      <c r="G10" s="2" t="s">
        <v>32</v>
      </c>
      <c r="H10" s="2">
        <v>5290</v>
      </c>
      <c r="I10" s="2">
        <v>795</v>
      </c>
      <c r="J10" s="6">
        <f t="shared" si="0"/>
        <v>17.960818931857535</v>
      </c>
    </row>
    <row r="11" spans="2:10" ht="15">
      <c r="B11" s="2" t="s">
        <v>30</v>
      </c>
      <c r="C11" s="2">
        <v>2.5</v>
      </c>
      <c r="D11" s="2">
        <v>1316</v>
      </c>
      <c r="E11" s="2">
        <v>1920</v>
      </c>
      <c r="G11" s="2" t="s">
        <v>31</v>
      </c>
      <c r="H11" s="2">
        <v>3330</v>
      </c>
      <c r="I11" s="2">
        <v>1030</v>
      </c>
      <c r="J11" s="6">
        <f t="shared" si="0"/>
        <v>11.306148779411265</v>
      </c>
    </row>
    <row r="12" spans="2:10" ht="15">
      <c r="B12" s="2" t="s">
        <v>31</v>
      </c>
      <c r="C12" s="2">
        <v>3.5</v>
      </c>
      <c r="D12" s="2">
        <v>3330</v>
      </c>
      <c r="E12" s="2">
        <v>1030</v>
      </c>
      <c r="G12" s="2" t="s">
        <v>30</v>
      </c>
      <c r="H12" s="2">
        <v>1316</v>
      </c>
      <c r="I12" s="2">
        <v>1920</v>
      </c>
      <c r="J12" s="6">
        <f t="shared" si="0"/>
        <v>4.468135673785353</v>
      </c>
    </row>
    <row r="13" spans="2:10" ht="15">
      <c r="B13" s="2" t="s">
        <v>32</v>
      </c>
      <c r="C13" s="2">
        <v>4.3</v>
      </c>
      <c r="D13" s="2">
        <v>5290</v>
      </c>
      <c r="E13" s="2">
        <v>795</v>
      </c>
      <c r="G13" s="2" t="s">
        <v>28</v>
      </c>
      <c r="H13" s="2">
        <v>570</v>
      </c>
      <c r="I13" s="2">
        <v>3900</v>
      </c>
      <c r="J13" s="6">
        <f t="shared" si="0"/>
        <v>1.9352867280073338</v>
      </c>
    </row>
    <row r="14" spans="2:10" ht="15">
      <c r="B14" s="2" t="s">
        <v>33</v>
      </c>
      <c r="C14" s="2">
        <v>10.3</v>
      </c>
      <c r="D14" s="2">
        <v>18767</v>
      </c>
      <c r="E14" s="2">
        <v>525</v>
      </c>
      <c r="G14" s="2" t="s">
        <v>29</v>
      </c>
      <c r="H14" s="2">
        <v>180</v>
      </c>
      <c r="I14" s="2">
        <v>3900</v>
      </c>
      <c r="J14" s="6">
        <f t="shared" si="0"/>
        <v>0.6111431772654738</v>
      </c>
    </row>
    <row r="15" spans="2:5" ht="15">
      <c r="B15" s="3" t="s">
        <v>42</v>
      </c>
      <c r="C15" s="3"/>
      <c r="D15" s="3">
        <f>SUM(D9:D14)</f>
        <v>29453</v>
      </c>
      <c r="E15" s="7">
        <f>SUMPRODUCT(D9:D14,E9:E14)/D15</f>
        <v>778.8627644043052</v>
      </c>
    </row>
    <row r="17" spans="6:9" ht="15">
      <c r="F17" s="2" t="s">
        <v>46</v>
      </c>
      <c r="I17" s="8">
        <f>I14/I9</f>
        <v>7.428571428571429</v>
      </c>
    </row>
    <row r="21" ht="15">
      <c r="B21" s="9" t="s">
        <v>1</v>
      </c>
    </row>
    <row r="23" ht="15">
      <c r="B23" s="10" t="s">
        <v>44</v>
      </c>
    </row>
    <row r="24" ht="15">
      <c r="B24" s="10" t="s">
        <v>45</v>
      </c>
    </row>
    <row r="25" spans="2:9" ht="15">
      <c r="B25" s="10" t="s">
        <v>5</v>
      </c>
      <c r="C25" s="11">
        <v>1</v>
      </c>
      <c r="D25" s="11">
        <f>C25+1</f>
        <v>2</v>
      </c>
      <c r="E25" s="11">
        <f>D25+1</f>
        <v>3</v>
      </c>
      <c r="F25" s="11">
        <f>E25+1</f>
        <v>4</v>
      </c>
      <c r="G25" s="11">
        <f>F25+1</f>
        <v>5</v>
      </c>
      <c r="H25" s="11">
        <f>G25+1</f>
        <v>6</v>
      </c>
      <c r="I25" s="11"/>
    </row>
    <row r="27" spans="2:9" ht="15">
      <c r="B27" s="10" t="s">
        <v>6</v>
      </c>
      <c r="C27" s="11">
        <v>450</v>
      </c>
      <c r="D27" s="11">
        <f>C28</f>
        <v>700</v>
      </c>
      <c r="E27" s="11">
        <f>D28</f>
        <v>900</v>
      </c>
      <c r="F27" s="11">
        <f>E28</f>
        <v>1500</v>
      </c>
      <c r="G27" s="11">
        <f>F28</f>
        <v>2500</v>
      </c>
      <c r="H27" s="11">
        <f>G28</f>
        <v>3900</v>
      </c>
      <c r="I27" s="11"/>
    </row>
    <row r="28" spans="2:9" ht="15">
      <c r="B28" s="10" t="s">
        <v>7</v>
      </c>
      <c r="C28" s="11">
        <v>700</v>
      </c>
      <c r="D28" s="11">
        <v>900</v>
      </c>
      <c r="E28" s="11">
        <v>1500</v>
      </c>
      <c r="F28" s="11">
        <v>2500</v>
      </c>
      <c r="G28" s="11">
        <v>3900</v>
      </c>
      <c r="H28" s="11">
        <v>8000</v>
      </c>
      <c r="I28" s="11"/>
    </row>
    <row r="30" spans="2:9" ht="15">
      <c r="B30" s="10" t="s">
        <v>8</v>
      </c>
      <c r="C30" s="12">
        <v>525</v>
      </c>
      <c r="D30" s="12">
        <v>795</v>
      </c>
      <c r="E30" s="12">
        <v>1030</v>
      </c>
      <c r="F30" s="12">
        <v>1920</v>
      </c>
      <c r="G30" s="12">
        <v>3900</v>
      </c>
      <c r="H30" s="12">
        <v>3901</v>
      </c>
      <c r="I30" s="12"/>
    </row>
    <row r="32" spans="2:13" ht="15">
      <c r="B32" s="10" t="s">
        <v>9</v>
      </c>
      <c r="C32" s="13">
        <v>18767</v>
      </c>
      <c r="D32" s="13">
        <v>5290</v>
      </c>
      <c r="E32" s="13">
        <v>3330</v>
      </c>
      <c r="F32" s="13">
        <v>1316</v>
      </c>
      <c r="G32" s="13">
        <v>570</v>
      </c>
      <c r="H32" s="13">
        <v>180</v>
      </c>
      <c r="I32" s="13"/>
      <c r="J32" s="13"/>
      <c r="K32" s="13"/>
      <c r="L32" s="13"/>
      <c r="M32" s="14"/>
    </row>
    <row r="33" spans="11:12" ht="15">
      <c r="K33" s="13"/>
      <c r="L33" s="13"/>
    </row>
    <row r="35" ht="15">
      <c r="B35" s="10" t="s">
        <v>10</v>
      </c>
    </row>
    <row r="36" ht="15">
      <c r="B36" s="10" t="s">
        <v>11</v>
      </c>
    </row>
    <row r="37" spans="2:16" ht="15">
      <c r="B37" s="10" t="s">
        <v>12</v>
      </c>
      <c r="C37" s="15">
        <f aca="true" t="shared" si="1" ref="C37:H37">C32/$C$43*100</f>
        <v>63.71846670967304</v>
      </c>
      <c r="D37" s="15">
        <f t="shared" si="1"/>
        <v>17.960818931857535</v>
      </c>
      <c r="E37" s="15">
        <f t="shared" si="1"/>
        <v>11.306148779411265</v>
      </c>
      <c r="F37" s="15">
        <f t="shared" si="1"/>
        <v>4.468135673785353</v>
      </c>
      <c r="G37" s="15">
        <f t="shared" si="1"/>
        <v>1.9352867280073338</v>
      </c>
      <c r="H37" s="15">
        <f t="shared" si="1"/>
        <v>0.6111431772654738</v>
      </c>
      <c r="I37" s="15"/>
      <c r="J37" s="15"/>
      <c r="K37" s="15"/>
      <c r="L37" s="15"/>
      <c r="M37" s="15"/>
      <c r="N37" s="15"/>
      <c r="O37" s="15"/>
      <c r="P37" s="15"/>
    </row>
    <row r="38" spans="2:16" ht="15">
      <c r="B38" s="10" t="s">
        <v>13</v>
      </c>
      <c r="C38" s="15">
        <f>C37</f>
        <v>63.71846670967304</v>
      </c>
      <c r="D38" s="15">
        <f>C38+D37</f>
        <v>81.67928564153057</v>
      </c>
      <c r="E38" s="15">
        <f>D38+E37</f>
        <v>92.98543442094183</v>
      </c>
      <c r="F38" s="15">
        <f>E38+F37</f>
        <v>97.45357009472718</v>
      </c>
      <c r="G38" s="15">
        <f>F38+G37</f>
        <v>99.38885682273451</v>
      </c>
      <c r="H38" s="15">
        <f>G38+H37</f>
        <v>99.99999999999999</v>
      </c>
      <c r="I38" s="15"/>
      <c r="J38" s="15"/>
      <c r="K38" s="15"/>
      <c r="L38" s="15"/>
      <c r="M38" s="15"/>
      <c r="N38" s="15"/>
      <c r="O38" s="15"/>
      <c r="P38" s="15"/>
    </row>
    <row r="39" spans="2:16" ht="15">
      <c r="B39" s="10" t="s">
        <v>14</v>
      </c>
      <c r="C39" s="13">
        <f aca="true" t="shared" si="2" ref="C39:H39">C30*C32</f>
        <v>9852675</v>
      </c>
      <c r="D39" s="13">
        <f t="shared" si="2"/>
        <v>4205550</v>
      </c>
      <c r="E39" s="13">
        <f t="shared" si="2"/>
        <v>3429900</v>
      </c>
      <c r="F39" s="13">
        <f t="shared" si="2"/>
        <v>2526720</v>
      </c>
      <c r="G39" s="13">
        <f t="shared" si="2"/>
        <v>2223000</v>
      </c>
      <c r="H39" s="13">
        <f t="shared" si="2"/>
        <v>702180</v>
      </c>
      <c r="I39" s="13"/>
      <c r="J39" s="13"/>
      <c r="K39" s="13"/>
      <c r="L39" s="13"/>
      <c r="M39" s="13"/>
      <c r="N39" s="13"/>
      <c r="O39" s="13"/>
      <c r="P39" s="13"/>
    </row>
    <row r="40" spans="2:16" ht="15">
      <c r="B40" s="10" t="s">
        <v>15</v>
      </c>
      <c r="C40" s="15">
        <f aca="true" t="shared" si="3" ref="C40:H40">C39/$C$42*100</f>
        <v>42.94971343753984</v>
      </c>
      <c r="D40" s="15">
        <f t="shared" si="3"/>
        <v>18.332804781163052</v>
      </c>
      <c r="E40" s="15">
        <f t="shared" si="3"/>
        <v>14.951596608983644</v>
      </c>
      <c r="F40" s="15">
        <f t="shared" si="3"/>
        <v>11.014460533499856</v>
      </c>
      <c r="G40" s="15">
        <f t="shared" si="3"/>
        <v>9.690486387874468</v>
      </c>
      <c r="H40" s="15">
        <f t="shared" si="3"/>
        <v>3.0609382509391336</v>
      </c>
      <c r="I40" s="15"/>
      <c r="J40" s="15"/>
      <c r="K40" s="15"/>
      <c r="L40" s="15"/>
      <c r="M40" s="15"/>
      <c r="N40" s="15"/>
      <c r="O40" s="15"/>
      <c r="P40" s="15"/>
    </row>
    <row r="41" spans="2:16" ht="15">
      <c r="B41" s="10" t="s">
        <v>16</v>
      </c>
      <c r="C41" s="15">
        <f>C40</f>
        <v>42.94971343753984</v>
      </c>
      <c r="D41" s="15">
        <f>C41+D40</f>
        <v>61.28251821870289</v>
      </c>
      <c r="E41" s="15">
        <f>D41+E40</f>
        <v>76.23411482768654</v>
      </c>
      <c r="F41" s="15">
        <f>E41+F40</f>
        <v>87.2485753611864</v>
      </c>
      <c r="G41" s="15">
        <f>F41+G40</f>
        <v>96.93906174906087</v>
      </c>
      <c r="H41" s="15">
        <f>G41+H40</f>
        <v>100</v>
      </c>
      <c r="I41" s="15"/>
      <c r="J41" s="15"/>
      <c r="K41" s="15"/>
      <c r="L41" s="15"/>
      <c r="M41" s="15"/>
      <c r="N41" s="15"/>
      <c r="O41" s="15"/>
      <c r="P41" s="15"/>
    </row>
    <row r="42" spans="2:3" ht="15">
      <c r="B42" s="10" t="s">
        <v>3</v>
      </c>
      <c r="C42" s="13">
        <f>SUM(C39:AA39)</f>
        <v>22940025</v>
      </c>
    </row>
    <row r="43" spans="2:3" ht="15">
      <c r="B43" s="10" t="s">
        <v>17</v>
      </c>
      <c r="C43" s="13">
        <f>SUM(C32:AA32)</f>
        <v>29453</v>
      </c>
    </row>
    <row r="44" spans="2:3" ht="15">
      <c r="B44" s="10" t="s">
        <v>18</v>
      </c>
      <c r="C44" s="13">
        <f>C42/C43</f>
        <v>778.8688758360778</v>
      </c>
    </row>
    <row r="46" ht="15">
      <c r="B46" s="10" t="s">
        <v>19</v>
      </c>
    </row>
    <row r="47" ht="15">
      <c r="B47" s="10" t="s">
        <v>20</v>
      </c>
    </row>
    <row r="48" spans="3:16" ht="15">
      <c r="C48" s="15">
        <f>C37*C40</f>
        <v>2736.6898858598793</v>
      </c>
      <c r="D48" s="15">
        <f>D37*(C41+D41)</f>
        <v>1872.0962396412046</v>
      </c>
      <c r="E48" s="15">
        <f>E37*(D41+E41)</f>
        <v>1554.7835128661825</v>
      </c>
      <c r="F48" s="15">
        <f>F37*(E41+F41)</f>
        <v>730.4628400793019</v>
      </c>
      <c r="G48" s="15">
        <f>G37*(F41+G41)</f>
        <v>356.4558895624926</v>
      </c>
      <c r="H48" s="15">
        <f>H37*(G41+H41)</f>
        <v>120.35796392500241</v>
      </c>
      <c r="I48" s="15"/>
      <c r="J48" s="15"/>
      <c r="K48" s="15"/>
      <c r="L48" s="15"/>
      <c r="M48" s="15"/>
      <c r="N48" s="15"/>
      <c r="O48" s="15"/>
      <c r="P48" s="15"/>
    </row>
    <row r="49" ht="15">
      <c r="C49" s="16"/>
    </row>
    <row r="50" spans="2:3" ht="15">
      <c r="B50" s="10" t="s">
        <v>21</v>
      </c>
      <c r="C50" s="15">
        <f>(1-(SUM(C48:AA48)/10000))*100</f>
        <v>26.291536680659377</v>
      </c>
    </row>
    <row r="52" spans="2:16" ht="15">
      <c r="B52" s="10" t="s">
        <v>22</v>
      </c>
      <c r="C52" s="15">
        <f aca="true" t="shared" si="4" ref="C52:H52">C28-C27</f>
        <v>250</v>
      </c>
      <c r="D52" s="15">
        <f t="shared" si="4"/>
        <v>200</v>
      </c>
      <c r="E52" s="15">
        <f t="shared" si="4"/>
        <v>600</v>
      </c>
      <c r="F52" s="15">
        <f t="shared" si="4"/>
        <v>1000</v>
      </c>
      <c r="G52" s="15">
        <f t="shared" si="4"/>
        <v>1400</v>
      </c>
      <c r="H52" s="15">
        <f t="shared" si="4"/>
        <v>4100</v>
      </c>
      <c r="I52" s="15"/>
      <c r="J52" s="15"/>
      <c r="K52" s="15"/>
      <c r="L52" s="15"/>
      <c r="M52" s="15"/>
      <c r="N52" s="15"/>
      <c r="O52" s="15"/>
      <c r="P52" s="15"/>
    </row>
    <row r="53" spans="3:16" ht="15">
      <c r="C53" s="15">
        <f aca="true" t="shared" si="5" ref="C53:H53">(C30-C27)/C52</f>
        <v>0.3</v>
      </c>
      <c r="D53" s="15">
        <f t="shared" si="5"/>
        <v>0.475</v>
      </c>
      <c r="E53" s="15">
        <f t="shared" si="5"/>
        <v>0.21666666666666667</v>
      </c>
      <c r="F53" s="15">
        <f t="shared" si="5"/>
        <v>0.42</v>
      </c>
      <c r="G53" s="15">
        <f t="shared" si="5"/>
        <v>1</v>
      </c>
      <c r="H53" s="15">
        <f t="shared" si="5"/>
        <v>0.00024390243902439024</v>
      </c>
      <c r="I53" s="15"/>
      <c r="J53" s="15"/>
      <c r="K53" s="15"/>
      <c r="L53" s="15"/>
      <c r="M53" s="15"/>
      <c r="N53" s="15"/>
      <c r="O53" s="15"/>
      <c r="P53" s="15"/>
    </row>
    <row r="54" spans="3:16" ht="15">
      <c r="C54" s="13">
        <f aca="true" t="shared" si="6" ref="C54:H54">(C37*C37/10000)*C52*C53*(1-C53)</f>
        <v>21.315225749116482</v>
      </c>
      <c r="D54" s="13">
        <f t="shared" si="6"/>
        <v>1.6089226958060727</v>
      </c>
      <c r="E54" s="13">
        <f t="shared" si="6"/>
        <v>1.3017253189292284</v>
      </c>
      <c r="F54" s="13">
        <f t="shared" si="6"/>
        <v>0.48632879868824613</v>
      </c>
      <c r="G54" s="13">
        <f t="shared" si="6"/>
        <v>0</v>
      </c>
      <c r="H54" s="13">
        <f t="shared" si="6"/>
        <v>3.7340488653689E-05</v>
      </c>
      <c r="I54" s="13"/>
      <c r="J54" s="13"/>
      <c r="K54" s="13"/>
      <c r="L54" s="13"/>
      <c r="M54" s="13"/>
      <c r="N54" s="13"/>
      <c r="O54" s="13"/>
      <c r="P54" s="13"/>
    </row>
    <row r="55" spans="2:3" ht="15">
      <c r="B55" s="10" t="s">
        <v>23</v>
      </c>
      <c r="C55" s="15">
        <f>((SUM(C54:M54))/$C$44)*100</f>
        <v>3.172837003725601</v>
      </c>
    </row>
    <row r="56" spans="2:4" ht="15">
      <c r="B56" s="10" t="s">
        <v>24</v>
      </c>
      <c r="C56" s="15">
        <f>C50+C55</f>
        <v>29.464373684384977</v>
      </c>
      <c r="D56" s="6">
        <f>+((C56/C50)-1)*100</f>
        <v>12.067902467106872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bmilanovic</dc:creator>
  <cp:keywords/>
  <dc:description/>
  <cp:lastModifiedBy>Peter H. Lindert</cp:lastModifiedBy>
  <cp:lastPrinted>2008-03-20T17:58:30Z</cp:lastPrinted>
  <dcterms:created xsi:type="dcterms:W3CDTF">2006-07-10T19:00:49Z</dcterms:created>
  <dcterms:modified xsi:type="dcterms:W3CDTF">2008-04-04T02:42:10Z</dcterms:modified>
  <cp:category/>
  <cp:version/>
  <cp:contentType/>
  <cp:contentStatus/>
</cp:coreProperties>
</file>