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4"/>
  </bookViews>
  <sheets>
    <sheet name="source &amp; notes" sheetId="1" r:id="rId1"/>
    <sheet name="starches" sheetId="2" r:id="rId2"/>
    <sheet name="fuel, wood, light" sheetId="3" r:id="rId3"/>
    <sheet name="cloth" sheetId="4" r:id="rId4"/>
    <sheet name="misc" sheetId="5" r:id="rId5"/>
    <sheet name="conversions" sheetId="6" r:id="rId6"/>
  </sheets>
  <definedNames/>
  <calcPr fullCalcOnLoad="1"/>
</workbook>
</file>

<file path=xl/sharedStrings.xml><?xml version="1.0" encoding="utf-8"?>
<sst xmlns="http://schemas.openxmlformats.org/spreadsheetml/2006/main" count="188" uniqueCount="101">
  <si>
    <t>momme</t>
  </si>
  <si>
    <t>1 monme = 3.75 gAg</t>
  </si>
  <si>
    <t>1 peso=272 maravedies=8 reales=27.462686 gramos (not for silver?)</t>
  </si>
  <si>
    <t>(This implies 3.196 grams of silver per monme de chogin.)</t>
  </si>
  <si>
    <t>1600-1690's - 3 grams of silver per monme</t>
  </si>
  <si>
    <t>1690's - 1706 - 1.875 grams of silver per monme</t>
  </si>
  <si>
    <t>1710 - Meiji -  0.75 grams of silver per monme</t>
  </si>
  <si>
    <t>Chogin silver content over time:</t>
  </si>
  <si>
    <t>http://www.imes.boj.or.jp/cm/english_htmls/feature_gra1-9.htm</t>
  </si>
  <si>
    <t>Source = this Bank of Japan site, viewed 24 July 2006:</t>
  </si>
  <si>
    <t>MONEY (From Kimura; but see "chogin silver content over time" below for the rates assumed here)</t>
  </si>
  <si>
    <t>See conversions worksheet for conversion ratios. For silver, we used this Bank of Japan site:</t>
  </si>
  <si>
    <t>25 July 2006 version</t>
  </si>
  <si>
    <t>Main source:</t>
  </si>
  <si>
    <t>(Cannot</t>
  </si>
  <si>
    <t>convert.)</t>
  </si>
  <si>
    <t>per gram</t>
  </si>
  <si>
    <t>Miscellaneous goods</t>
  </si>
  <si>
    <t>David Jacks, file transmitted to Lindert 2 March 2006; file extended by Ernest Boffy-Ramirez, June 2006.</t>
  </si>
  <si>
    <t xml:space="preserve">1 Koku = 180.391 liters (Conversion from Russ Rowlett, U. of N.C. at Chapel Hill) </t>
  </si>
  <si>
    <t>per liter</t>
  </si>
  <si>
    <t>per sq. m.</t>
  </si>
  <si>
    <t>(can't convert)</t>
  </si>
  <si>
    <t>(There are 123.457 of 9x9cm areas in a square meter.)</t>
  </si>
  <si>
    <r>
      <t xml:space="preserve">Kimura, Masahiro. 1987. </t>
    </r>
    <r>
      <rPr>
        <i/>
        <sz val="12"/>
        <rFont val="Times New Roman"/>
        <family val="0"/>
      </rPr>
      <t xml:space="preserve">La Revolución de los precios en la cuenca del pacífico, 1600-1650. </t>
    </r>
  </si>
  <si>
    <t xml:space="preserve">Ciudad de México: Universidad Nacional Autónoma de México, Facultad de Economía.  </t>
  </si>
  <si>
    <t>Oil</t>
  </si>
  <si>
    <t>Salt</t>
  </si>
  <si>
    <t>1 real=34 maravedies</t>
  </si>
  <si>
    <t>1 docado=10 reales</t>
  </si>
  <si>
    <t>1 ryo=4.3 monme (Chogin)=4.4 monme (moneda de oro)</t>
  </si>
  <si>
    <t>1 koban=1 ryo</t>
  </si>
  <si>
    <t>1 ichibuban=1/4 ryo</t>
  </si>
  <si>
    <t>1 tael= 10 monme</t>
  </si>
  <si>
    <t>1 kin=600 grams=160 monme</t>
  </si>
  <si>
    <t>WEIGHTS</t>
  </si>
  <si>
    <t>VOLUMES</t>
  </si>
  <si>
    <t>1 pico=100 kin</t>
  </si>
  <si>
    <t>1 maru=50 kin</t>
  </si>
  <si>
    <t>1 quintal=100 libras=46 kg</t>
  </si>
  <si>
    <t>1 to=10 sho</t>
  </si>
  <si>
    <t>1 koku=10 to</t>
  </si>
  <si>
    <t>Rice</t>
  </si>
  <si>
    <t>per koku</t>
  </si>
  <si>
    <t>Soybeans</t>
  </si>
  <si>
    <t>per to</t>
  </si>
  <si>
    <t>Soya</t>
  </si>
  <si>
    <t>per sho</t>
  </si>
  <si>
    <t>Vinegar</t>
  </si>
  <si>
    <t>Sake</t>
  </si>
  <si>
    <t>Tea</t>
  </si>
  <si>
    <t>per kin</t>
  </si>
  <si>
    <t>1 tan=10.6m x 34cm</t>
  </si>
  <si>
    <t>1 shaku=30cm</t>
  </si>
  <si>
    <t>Cloth, white</t>
  </si>
  <si>
    <t>per tan</t>
  </si>
  <si>
    <t>per shaku</t>
  </si>
  <si>
    <t>Cloth</t>
  </si>
  <si>
    <t>Cloth, cotton</t>
  </si>
  <si>
    <t>Pine</t>
  </si>
  <si>
    <t>Candles</t>
  </si>
  <si>
    <t>per 9x9cm</t>
  </si>
  <si>
    <t>apiece</t>
  </si>
  <si>
    <t>bleached</t>
  </si>
  <si>
    <t>Paper,</t>
  </si>
  <si>
    <t>Japanese</t>
  </si>
  <si>
    <t>LENGTH</t>
  </si>
  <si>
    <t>1 jo=3m</t>
  </si>
  <si>
    <t>per jo</t>
  </si>
  <si>
    <t>per taba</t>
  </si>
  <si>
    <t>per sheet</t>
  </si>
  <si>
    <t>Coal</t>
  </si>
  <si>
    <t>per sack</t>
  </si>
  <si>
    <t>Cloth lengths, in silver monme per tan</t>
  </si>
  <si>
    <t>Cloth lengths, in grams of silver and metric units</t>
  </si>
  <si>
    <t>(3.604 sq. m. per tan)</t>
  </si>
  <si>
    <t>per square m.</t>
  </si>
  <si>
    <t>per meter</t>
  </si>
  <si>
    <t>18.0391 lit.</t>
  </si>
  <si>
    <t>conversions</t>
  </si>
  <si>
    <t>1.80391 lit.</t>
  </si>
  <si>
    <t>600 g.</t>
  </si>
  <si>
    <t>3 meters</t>
  </si>
  <si>
    <t>180.391 lit.</t>
  </si>
  <si>
    <t>"sugiwara"</t>
  </si>
  <si>
    <t>"mino"</t>
  </si>
  <si>
    <t>"kotaka"</t>
  </si>
  <si>
    <t>"hosho"</t>
  </si>
  <si>
    <t>"otaka"</t>
  </si>
  <si>
    <t>Implied</t>
  </si>
  <si>
    <t>jo per</t>
  </si>
  <si>
    <t>taba</t>
  </si>
  <si>
    <t>1 monme=3.75 g ( 1000 monme=1 kan)</t>
  </si>
  <si>
    <t>(25.568 gramos en plata pura) = 8 monme de Chogin.</t>
  </si>
  <si>
    <t>Local prices and measures</t>
  </si>
  <si>
    <t xml:space="preserve">grams of </t>
  </si>
  <si>
    <t>silver per</t>
  </si>
  <si>
    <t>Grams of silver per metric unit</t>
  </si>
  <si>
    <t>1 monme = 27.4629 gAg ?</t>
  </si>
  <si>
    <t>1 sho=1.80391 liters</t>
  </si>
  <si>
    <t>All prices in momme de plata.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</si>
</sst>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00000"/>
  </numFmts>
  <fonts count="11">
    <font>
      <sz val="10"/>
      <name val="Arial"/>
      <family val="0"/>
    </font>
    <font>
      <sz val="12"/>
      <name val="Times New Roman"/>
      <family val="0"/>
    </font>
    <font>
      <i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u val="single"/>
      <sz val="12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F14" sqref="F14"/>
    </sheetView>
  </sheetViews>
  <sheetFormatPr defaultColWidth="10.8515625" defaultRowHeight="12.75"/>
  <cols>
    <col min="1" max="16384" width="10.8515625" style="10" customWidth="1"/>
  </cols>
  <sheetData>
    <row r="1" ht="15">
      <c r="A1" s="1" t="s">
        <v>12</v>
      </c>
    </row>
    <row r="2" ht="15">
      <c r="A2" s="1"/>
    </row>
    <row r="3" ht="15">
      <c r="A3" s="1" t="s">
        <v>18</v>
      </c>
    </row>
    <row r="4" ht="15">
      <c r="A4" s="1"/>
    </row>
    <row r="5" ht="15">
      <c r="A5" s="1" t="s">
        <v>13</v>
      </c>
    </row>
    <row r="6" ht="15">
      <c r="A6" s="1" t="s">
        <v>24</v>
      </c>
    </row>
    <row r="7" spans="1:2" ht="15">
      <c r="A7" s="1"/>
      <c r="B7" s="1" t="s">
        <v>25</v>
      </c>
    </row>
    <row r="8" ht="15">
      <c r="A8" s="1" t="s">
        <v>11</v>
      </c>
    </row>
    <row r="9" ht="15">
      <c r="A9" s="1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9"/>
  <sheetViews>
    <sheetView workbookViewId="0" topLeftCell="A1">
      <selection activeCell="O32" sqref="O32"/>
    </sheetView>
  </sheetViews>
  <sheetFormatPr defaultColWidth="11.421875" defaultRowHeight="12.75"/>
  <cols>
    <col min="1" max="1" width="7.00390625" style="1" customWidth="1"/>
    <col min="2" max="3" width="10.7109375" style="2" customWidth="1"/>
    <col min="4" max="4" width="11.140625" style="2" customWidth="1"/>
    <col min="5" max="5" width="8.8515625" style="2" customWidth="1"/>
    <col min="6" max="6" width="9.8515625" style="2" customWidth="1"/>
    <col min="7" max="7" width="8.8515625" style="1" customWidth="1"/>
    <col min="8" max="8" width="9.421875" style="1" customWidth="1"/>
    <col min="9" max="9" width="9.7109375" style="1" customWidth="1"/>
    <col min="10" max="10" width="9.421875" style="1" customWidth="1"/>
    <col min="11" max="16384" width="8.8515625" style="1" customWidth="1"/>
  </cols>
  <sheetData>
    <row r="3" spans="2:8" ht="15.75">
      <c r="B3" s="13" t="s">
        <v>94</v>
      </c>
      <c r="C3" s="13"/>
      <c r="G3" s="2"/>
      <c r="H3" s="13" t="s">
        <v>97</v>
      </c>
    </row>
    <row r="4" spans="2:7" ht="15">
      <c r="B4" s="1" t="s">
        <v>100</v>
      </c>
      <c r="C4" s="1"/>
      <c r="G4" s="2"/>
    </row>
    <row r="5" spans="2:6" ht="15">
      <c r="B5" s="2" t="s">
        <v>83</v>
      </c>
      <c r="C5" s="2" t="s">
        <v>83</v>
      </c>
      <c r="D5" s="2" t="s">
        <v>80</v>
      </c>
      <c r="E5" s="1"/>
      <c r="F5" s="7" t="s">
        <v>95</v>
      </c>
    </row>
    <row r="6" spans="2:10" ht="15">
      <c r="B6" s="2" t="s">
        <v>42</v>
      </c>
      <c r="C6" s="2" t="s">
        <v>44</v>
      </c>
      <c r="D6" s="2" t="s">
        <v>46</v>
      </c>
      <c r="E6" s="7"/>
      <c r="F6" s="7" t="s">
        <v>96</v>
      </c>
      <c r="H6" s="2" t="s">
        <v>42</v>
      </c>
      <c r="I6" s="2" t="s">
        <v>44</v>
      </c>
      <c r="J6" s="2" t="s">
        <v>46</v>
      </c>
    </row>
    <row r="7" spans="2:10" s="4" customFormat="1" ht="15">
      <c r="B7" s="5" t="s">
        <v>43</v>
      </c>
      <c r="C7" s="5" t="s">
        <v>43</v>
      </c>
      <c r="D7" s="5" t="s">
        <v>47</v>
      </c>
      <c r="E7" s="9"/>
      <c r="F7" s="9" t="s">
        <v>0</v>
      </c>
      <c r="H7" s="9" t="s">
        <v>20</v>
      </c>
      <c r="I7" s="9" t="s">
        <v>20</v>
      </c>
      <c r="J7" s="9" t="s">
        <v>20</v>
      </c>
    </row>
    <row r="8" spans="1:10" ht="15">
      <c r="A8" s="1">
        <v>1600</v>
      </c>
      <c r="B8" s="2">
        <v>9.41</v>
      </c>
      <c r="E8" s="1"/>
      <c r="F8" s="1">
        <v>3</v>
      </c>
      <c r="H8" s="24">
        <v>0.15649339490329342</v>
      </c>
      <c r="I8" s="24"/>
      <c r="J8" s="23"/>
    </row>
    <row r="9" spans="1:10" ht="15">
      <c r="A9" s="1">
        <v>1601</v>
      </c>
      <c r="B9" s="2">
        <v>12.46</v>
      </c>
      <c r="E9" s="1"/>
      <c r="F9" s="1">
        <v>3</v>
      </c>
      <c r="H9" s="24">
        <v>0.2072165462800251</v>
      </c>
      <c r="I9" s="24"/>
      <c r="J9" s="23"/>
    </row>
    <row r="10" spans="1:10" ht="15">
      <c r="A10" s="1">
        <v>1602</v>
      </c>
      <c r="B10" s="2">
        <v>24.78</v>
      </c>
      <c r="C10" s="2">
        <v>12.8</v>
      </c>
      <c r="E10" s="1"/>
      <c r="F10" s="1">
        <v>3</v>
      </c>
      <c r="H10" s="24">
        <v>0.412104816759151</v>
      </c>
      <c r="I10" s="24">
        <v>0.21287093036792307</v>
      </c>
      <c r="J10" s="23"/>
    </row>
    <row r="11" spans="1:10" ht="15">
      <c r="A11" s="1">
        <v>1603</v>
      </c>
      <c r="B11" s="2">
        <v>19.5</v>
      </c>
      <c r="E11" s="1"/>
      <c r="F11" s="1">
        <v>3</v>
      </c>
      <c r="H11" s="24">
        <v>0.32429555798238274</v>
      </c>
      <c r="I11" s="24"/>
      <c r="J11" s="23"/>
    </row>
    <row r="12" spans="1:10" ht="15">
      <c r="A12" s="1">
        <v>1604</v>
      </c>
      <c r="C12" s="2">
        <v>8.71</v>
      </c>
      <c r="E12" s="1"/>
      <c r="F12" s="1">
        <v>3</v>
      </c>
      <c r="H12" s="24"/>
      <c r="I12" s="24">
        <v>0.14485201589879762</v>
      </c>
      <c r="J12" s="23"/>
    </row>
    <row r="13" spans="1:10" ht="15">
      <c r="A13" s="1">
        <v>1605</v>
      </c>
      <c r="B13" s="2">
        <v>15.15</v>
      </c>
      <c r="E13" s="1"/>
      <c r="F13" s="1">
        <v>3</v>
      </c>
      <c r="H13" s="24">
        <v>0.2519527027401589</v>
      </c>
      <c r="I13" s="24"/>
      <c r="J13" s="23"/>
    </row>
    <row r="14" spans="1:10" ht="15">
      <c r="A14" s="1">
        <v>1606</v>
      </c>
      <c r="E14" s="1"/>
      <c r="F14" s="1">
        <v>3</v>
      </c>
      <c r="H14" s="24"/>
      <c r="I14" s="24"/>
      <c r="J14" s="23"/>
    </row>
    <row r="15" spans="1:10" ht="15">
      <c r="A15" s="1">
        <v>1607</v>
      </c>
      <c r="B15" s="2">
        <v>22.73</v>
      </c>
      <c r="E15" s="1"/>
      <c r="F15" s="1">
        <v>3</v>
      </c>
      <c r="H15" s="24">
        <v>0.37801220681741327</v>
      </c>
      <c r="I15" s="24"/>
      <c r="J15" s="23"/>
    </row>
    <row r="16" spans="1:10" ht="15">
      <c r="A16" s="1">
        <v>1608</v>
      </c>
      <c r="B16" s="2">
        <v>18.34</v>
      </c>
      <c r="E16" s="1"/>
      <c r="F16" s="1">
        <v>3</v>
      </c>
      <c r="H16" s="24">
        <v>0.3050041299177897</v>
      </c>
      <c r="I16" s="24"/>
      <c r="J16" s="23"/>
    </row>
    <row r="17" spans="1:10" ht="15">
      <c r="A17" s="1">
        <v>1609</v>
      </c>
      <c r="B17" s="2">
        <v>20</v>
      </c>
      <c r="D17" s="2">
        <v>0.6</v>
      </c>
      <c r="E17" s="1"/>
      <c r="F17" s="1">
        <v>3</v>
      </c>
      <c r="H17" s="24">
        <v>0.33261082869987973</v>
      </c>
      <c r="I17" s="24"/>
      <c r="J17" s="24">
        <v>0.997832486099639</v>
      </c>
    </row>
    <row r="18" spans="1:10" ht="15">
      <c r="A18" s="1">
        <v>1610</v>
      </c>
      <c r="B18" s="2">
        <v>14.89</v>
      </c>
      <c r="D18" s="2">
        <v>0.38</v>
      </c>
      <c r="E18" s="1"/>
      <c r="F18" s="1">
        <v>3</v>
      </c>
      <c r="H18" s="24">
        <v>0.24762876196706046</v>
      </c>
      <c r="I18" s="24"/>
      <c r="J18" s="24">
        <v>0.6319605745297715</v>
      </c>
    </row>
    <row r="19" spans="1:10" ht="15">
      <c r="A19" s="1">
        <v>1611</v>
      </c>
      <c r="B19" s="2">
        <v>18.18</v>
      </c>
      <c r="E19" s="1"/>
      <c r="F19" s="1">
        <v>3</v>
      </c>
      <c r="H19" s="24">
        <v>0.3023432432881907</v>
      </c>
      <c r="I19" s="24"/>
      <c r="J19" s="23"/>
    </row>
    <row r="20" spans="1:10" ht="15">
      <c r="A20" s="1">
        <v>1612</v>
      </c>
      <c r="B20" s="2">
        <v>15.6</v>
      </c>
      <c r="D20" s="2">
        <v>0.33</v>
      </c>
      <c r="E20" s="1"/>
      <c r="F20" s="1">
        <v>3</v>
      </c>
      <c r="H20" s="24">
        <v>0.2594364463859062</v>
      </c>
      <c r="I20" s="24"/>
      <c r="J20" s="24">
        <v>0.5488078673548016</v>
      </c>
    </row>
    <row r="21" spans="1:10" ht="15">
      <c r="A21" s="1">
        <v>1613</v>
      </c>
      <c r="B21" s="2">
        <v>18.33</v>
      </c>
      <c r="C21" s="2">
        <v>15.53</v>
      </c>
      <c r="E21" s="18"/>
      <c r="F21" s="1">
        <v>3</v>
      </c>
      <c r="H21" s="24">
        <v>0.3048378245034397</v>
      </c>
      <c r="I21" s="24">
        <v>0.25827230848545657</v>
      </c>
      <c r="J21" s="23"/>
    </row>
    <row r="22" spans="1:10" ht="15">
      <c r="A22" s="1">
        <v>1614</v>
      </c>
      <c r="B22" s="2">
        <v>16.29</v>
      </c>
      <c r="E22" s="18"/>
      <c r="F22" s="1">
        <v>3</v>
      </c>
      <c r="H22" s="24">
        <v>0.270911519976052</v>
      </c>
      <c r="I22" s="24"/>
      <c r="J22" s="23"/>
    </row>
    <row r="23" spans="1:10" ht="15">
      <c r="A23" s="1">
        <v>1615</v>
      </c>
      <c r="B23" s="2">
        <v>28.78</v>
      </c>
      <c r="C23" s="2">
        <v>16.6</v>
      </c>
      <c r="E23" s="18"/>
      <c r="F23" s="1">
        <v>3</v>
      </c>
      <c r="H23" s="24">
        <v>0.47862698249912694</v>
      </c>
      <c r="I23" s="24">
        <v>0.27606698782090017</v>
      </c>
      <c r="J23" s="23"/>
    </row>
    <row r="24" spans="1:10" ht="15">
      <c r="A24" s="1">
        <v>1616</v>
      </c>
      <c r="B24" s="2">
        <v>25.9</v>
      </c>
      <c r="E24" s="18"/>
      <c r="F24" s="1">
        <v>3</v>
      </c>
      <c r="H24" s="24">
        <v>0.43073102316634415</v>
      </c>
      <c r="I24" s="24"/>
      <c r="J24" s="23"/>
    </row>
    <row r="25" spans="1:10" ht="15">
      <c r="A25" s="1">
        <v>1617</v>
      </c>
      <c r="B25" s="2">
        <v>17.55</v>
      </c>
      <c r="E25" s="18"/>
      <c r="F25" s="1">
        <v>3</v>
      </c>
      <c r="H25" s="24">
        <v>0.2918660021841445</v>
      </c>
      <c r="I25" s="24"/>
      <c r="J25" s="23"/>
    </row>
    <row r="26" spans="1:10" ht="15">
      <c r="A26" s="1">
        <v>1618</v>
      </c>
      <c r="B26" s="2">
        <v>18.34</v>
      </c>
      <c r="E26" s="18"/>
      <c r="F26" s="1">
        <v>3</v>
      </c>
      <c r="H26" s="24">
        <v>0.3050041299177897</v>
      </c>
      <c r="I26" s="24"/>
      <c r="J26" s="23"/>
    </row>
    <row r="27" spans="1:10" ht="15">
      <c r="A27" s="1">
        <v>1619</v>
      </c>
      <c r="B27" s="2">
        <v>22.35</v>
      </c>
      <c r="E27" s="18"/>
      <c r="F27" s="1">
        <v>3</v>
      </c>
      <c r="H27" s="24">
        <v>0.37169260107211566</v>
      </c>
      <c r="I27" s="24"/>
      <c r="J27" s="23"/>
    </row>
    <row r="28" spans="1:10" ht="15">
      <c r="A28" s="1">
        <v>1620</v>
      </c>
      <c r="B28" s="2">
        <v>27.93</v>
      </c>
      <c r="E28" s="18"/>
      <c r="F28" s="1">
        <v>3</v>
      </c>
      <c r="H28" s="24">
        <v>0.464491022279382</v>
      </c>
      <c r="I28" s="24"/>
      <c r="J28" s="23"/>
    </row>
    <row r="29" spans="1:10" ht="15">
      <c r="A29" s="1">
        <v>1621</v>
      </c>
      <c r="B29" s="2">
        <v>35.46</v>
      </c>
      <c r="E29" s="18"/>
      <c r="F29" s="1">
        <v>3</v>
      </c>
      <c r="H29" s="24">
        <v>0.5897189992848867</v>
      </c>
      <c r="I29" s="24"/>
      <c r="J29" s="23"/>
    </row>
    <row r="30" spans="1:10" ht="15">
      <c r="A30" s="1">
        <v>1622</v>
      </c>
      <c r="B30" s="2">
        <v>30.54</v>
      </c>
      <c r="E30" s="18"/>
      <c r="F30" s="1">
        <v>3</v>
      </c>
      <c r="H30" s="24">
        <v>0.5078967354247164</v>
      </c>
      <c r="I30" s="24"/>
      <c r="J30" s="23"/>
    </row>
    <row r="31" spans="1:10" ht="15">
      <c r="A31" s="1">
        <v>1623</v>
      </c>
      <c r="B31" s="2">
        <v>27.92</v>
      </c>
      <c r="E31" s="18"/>
      <c r="F31" s="1">
        <v>3</v>
      </c>
      <c r="H31" s="24">
        <v>0.4643247168650321</v>
      </c>
      <c r="I31" s="24"/>
      <c r="J31" s="23"/>
    </row>
    <row r="32" spans="1:10" ht="15">
      <c r="A32" s="1">
        <v>1624</v>
      </c>
      <c r="B32" s="2">
        <v>25.92</v>
      </c>
      <c r="E32" s="18"/>
      <c r="F32" s="1">
        <v>3</v>
      </c>
      <c r="H32" s="24">
        <v>0.43106363399504416</v>
      </c>
      <c r="I32" s="24"/>
      <c r="J32" s="23"/>
    </row>
    <row r="33" spans="1:10" ht="15">
      <c r="A33" s="1">
        <v>1625</v>
      </c>
      <c r="B33" s="2">
        <v>20.63</v>
      </c>
      <c r="C33" s="2">
        <v>25</v>
      </c>
      <c r="E33" s="18"/>
      <c r="F33" s="1">
        <v>3</v>
      </c>
      <c r="H33" s="24">
        <v>0.3430880698039259</v>
      </c>
      <c r="I33" s="24">
        <v>0.41576353587484965</v>
      </c>
      <c r="J33" s="23"/>
    </row>
    <row r="34" spans="1:10" ht="15">
      <c r="A34" s="1">
        <v>1626</v>
      </c>
      <c r="B34" s="2">
        <v>26.26</v>
      </c>
      <c r="E34" s="18"/>
      <c r="F34" s="1">
        <v>3</v>
      </c>
      <c r="H34" s="24">
        <v>0.4367180180829421</v>
      </c>
      <c r="I34" s="24"/>
      <c r="J34" s="23"/>
    </row>
    <row r="35" spans="1:10" ht="15">
      <c r="A35" s="1">
        <v>1627</v>
      </c>
      <c r="B35" s="2">
        <v>33.18</v>
      </c>
      <c r="C35" s="2">
        <v>24.1</v>
      </c>
      <c r="E35" s="1"/>
      <c r="F35" s="1">
        <v>3</v>
      </c>
      <c r="H35" s="24">
        <v>0.5518013648131004</v>
      </c>
      <c r="I35" s="24">
        <v>0.4007960485833551</v>
      </c>
      <c r="J35" s="23"/>
    </row>
    <row r="36" spans="1:10" ht="15">
      <c r="A36" s="1">
        <v>1628</v>
      </c>
      <c r="B36" s="2">
        <v>27.43</v>
      </c>
      <c r="E36" s="1"/>
      <c r="F36" s="1">
        <v>3</v>
      </c>
      <c r="H36" s="24">
        <v>0.456175751561885</v>
      </c>
      <c r="I36" s="24"/>
      <c r="J36" s="23"/>
    </row>
    <row r="37" spans="1:10" ht="15">
      <c r="A37" s="1">
        <v>1629</v>
      </c>
      <c r="B37" s="2">
        <v>24.41</v>
      </c>
      <c r="C37" s="2">
        <v>29.44</v>
      </c>
      <c r="E37" s="1"/>
      <c r="F37" s="1">
        <v>3</v>
      </c>
      <c r="H37" s="24">
        <v>0.4059515164282032</v>
      </c>
      <c r="I37" s="24">
        <v>0.489603139846223</v>
      </c>
      <c r="J37" s="23"/>
    </row>
    <row r="38" spans="1:10" ht="15">
      <c r="A38" s="1">
        <v>1630</v>
      </c>
      <c r="B38" s="2">
        <v>24.43</v>
      </c>
      <c r="C38" s="2">
        <v>22.2</v>
      </c>
      <c r="E38" s="1"/>
      <c r="F38" s="1">
        <v>3</v>
      </c>
      <c r="H38" s="24">
        <v>0.40628412725690305</v>
      </c>
      <c r="I38" s="24">
        <v>0.36919801985686646</v>
      </c>
      <c r="J38" s="23"/>
    </row>
    <row r="39" spans="1:10" ht="15">
      <c r="A39" s="1">
        <v>1631</v>
      </c>
      <c r="B39" s="2">
        <v>24.57</v>
      </c>
      <c r="C39" s="2">
        <v>26</v>
      </c>
      <c r="D39" s="2">
        <v>0.5</v>
      </c>
      <c r="E39" s="1"/>
      <c r="F39" s="1">
        <v>3</v>
      </c>
      <c r="H39" s="24">
        <v>0.4086124030578023</v>
      </c>
      <c r="I39" s="24">
        <v>0.43239407730984364</v>
      </c>
      <c r="J39" s="24">
        <v>0.8315270717496993</v>
      </c>
    </row>
    <row r="40" spans="1:10" ht="15">
      <c r="A40" s="1">
        <v>1632</v>
      </c>
      <c r="B40" s="2">
        <v>29.8</v>
      </c>
      <c r="C40" s="2">
        <v>26</v>
      </c>
      <c r="E40" s="1"/>
      <c r="F40" s="1">
        <v>3</v>
      </c>
      <c r="H40" s="24">
        <v>0.4955901347628208</v>
      </c>
      <c r="I40" s="24">
        <v>0.43239407730984364</v>
      </c>
      <c r="J40" s="23"/>
    </row>
    <row r="41" spans="1:10" ht="15">
      <c r="A41" s="1">
        <v>1633</v>
      </c>
      <c r="B41" s="2">
        <v>29.35</v>
      </c>
      <c r="C41" s="2">
        <v>34.5</v>
      </c>
      <c r="E41" s="1"/>
      <c r="F41" s="1">
        <v>3</v>
      </c>
      <c r="H41" s="24">
        <v>0.48810639111707355</v>
      </c>
      <c r="I41" s="24">
        <v>0.5737536795072925</v>
      </c>
      <c r="J41" s="23"/>
    </row>
    <row r="42" spans="1:10" ht="15">
      <c r="A42" s="1">
        <v>1634</v>
      </c>
      <c r="B42" s="2">
        <v>34.68</v>
      </c>
      <c r="C42" s="2">
        <v>31.2</v>
      </c>
      <c r="E42" s="1"/>
      <c r="F42" s="1">
        <v>3</v>
      </c>
      <c r="H42" s="24">
        <v>0.5767471769655914</v>
      </c>
      <c r="I42" s="24">
        <v>0.5188728927718124</v>
      </c>
      <c r="J42" s="23"/>
    </row>
    <row r="43" spans="1:10" ht="15">
      <c r="A43" s="1">
        <v>1635</v>
      </c>
      <c r="B43" s="2">
        <v>40.35</v>
      </c>
      <c r="C43" s="2">
        <v>29</v>
      </c>
      <c r="E43" s="1"/>
      <c r="F43" s="1">
        <v>3</v>
      </c>
      <c r="H43" s="24">
        <v>0.6710423469020074</v>
      </c>
      <c r="I43" s="24">
        <v>0.4822857016148256</v>
      </c>
      <c r="J43" s="23"/>
    </row>
    <row r="44" spans="1:10" ht="15">
      <c r="A44" s="1">
        <v>1636</v>
      </c>
      <c r="B44" s="2">
        <v>47.87</v>
      </c>
      <c r="C44" s="2">
        <v>40</v>
      </c>
      <c r="D44" s="2">
        <v>0.9</v>
      </c>
      <c r="E44" s="1"/>
      <c r="F44" s="1">
        <v>3</v>
      </c>
      <c r="H44" s="24">
        <v>0.796104018493162</v>
      </c>
      <c r="I44" s="24">
        <v>0.6652216573997595</v>
      </c>
      <c r="J44" s="24">
        <v>1.4967487291494588</v>
      </c>
    </row>
    <row r="45" spans="1:10" ht="15">
      <c r="A45" s="1">
        <v>1637</v>
      </c>
      <c r="B45" s="2">
        <v>59.4</v>
      </c>
      <c r="D45" s="2">
        <v>0.9</v>
      </c>
      <c r="E45" s="1"/>
      <c r="F45" s="1">
        <v>3</v>
      </c>
      <c r="H45" s="24">
        <v>0.9878541612386427</v>
      </c>
      <c r="I45" s="24"/>
      <c r="J45" s="24">
        <v>1.4967487291494588</v>
      </c>
    </row>
    <row r="46" spans="1:10" ht="15">
      <c r="A46" s="1">
        <v>1638</v>
      </c>
      <c r="B46" s="2">
        <v>50.41</v>
      </c>
      <c r="E46" s="1"/>
      <c r="F46" s="1">
        <v>3</v>
      </c>
      <c r="H46" s="24">
        <v>0.8383455937380467</v>
      </c>
      <c r="I46" s="24"/>
      <c r="J46" s="23"/>
    </row>
    <row r="47" spans="1:10" ht="15">
      <c r="A47" s="1">
        <v>1639</v>
      </c>
      <c r="B47" s="2">
        <v>33.5</v>
      </c>
      <c r="C47" s="2">
        <v>40</v>
      </c>
      <c r="E47" s="1"/>
      <c r="F47" s="1">
        <v>3</v>
      </c>
      <c r="H47" s="24">
        <v>0.5571231380722985</v>
      </c>
      <c r="I47" s="24">
        <v>0.6652216573997595</v>
      </c>
      <c r="J47" s="23"/>
    </row>
    <row r="48" spans="1:10" ht="15">
      <c r="A48" s="1">
        <v>1640</v>
      </c>
      <c r="B48" s="2">
        <v>33</v>
      </c>
      <c r="C48" s="2">
        <v>35</v>
      </c>
      <c r="E48" s="1"/>
      <c r="F48" s="1">
        <v>3</v>
      </c>
      <c r="H48" s="24">
        <v>0.5488078673548016</v>
      </c>
      <c r="I48" s="24">
        <v>0.5820689502247895</v>
      </c>
      <c r="J48" s="23"/>
    </row>
    <row r="49" spans="1:10" ht="15">
      <c r="A49" s="1">
        <v>1641</v>
      </c>
      <c r="B49" s="2">
        <v>48.5</v>
      </c>
      <c r="E49" s="1"/>
      <c r="F49" s="1">
        <v>3</v>
      </c>
      <c r="H49" s="24">
        <v>0.8065812595972083</v>
      </c>
      <c r="I49" s="24"/>
      <c r="J49" s="23"/>
    </row>
    <row r="50" spans="1:10" ht="15">
      <c r="A50" s="1">
        <v>1642</v>
      </c>
      <c r="B50" s="2">
        <v>57</v>
      </c>
      <c r="E50" s="1"/>
      <c r="F50" s="1">
        <v>3</v>
      </c>
      <c r="H50" s="24">
        <v>0.9479408617946572</v>
      </c>
      <c r="I50" s="24"/>
      <c r="J50" s="23"/>
    </row>
    <row r="51" spans="1:10" ht="15">
      <c r="A51" s="1">
        <v>1643</v>
      </c>
      <c r="B51" s="2">
        <v>37.5</v>
      </c>
      <c r="C51" s="2">
        <v>40</v>
      </c>
      <c r="E51" s="1"/>
      <c r="F51" s="1">
        <v>3</v>
      </c>
      <c r="H51" s="24">
        <v>0.6236453038122745</v>
      </c>
      <c r="I51" s="24">
        <v>0.6652216573997595</v>
      </c>
      <c r="J51" s="23"/>
    </row>
    <row r="52" spans="1:10" ht="15">
      <c r="A52" s="1">
        <v>1644</v>
      </c>
      <c r="B52" s="2">
        <v>31</v>
      </c>
      <c r="C52" s="2">
        <v>33</v>
      </c>
      <c r="E52" s="1"/>
      <c r="F52" s="1">
        <v>3</v>
      </c>
      <c r="H52" s="24">
        <v>0.5155467844848136</v>
      </c>
      <c r="I52" s="24">
        <v>0.5488078673548016</v>
      </c>
      <c r="J52" s="23"/>
    </row>
    <row r="53" spans="1:10" ht="15">
      <c r="A53" s="1">
        <v>1645</v>
      </c>
      <c r="B53" s="2">
        <v>30</v>
      </c>
      <c r="C53" s="2">
        <v>32</v>
      </c>
      <c r="E53" s="1"/>
      <c r="F53" s="1">
        <v>3</v>
      </c>
      <c r="H53" s="24">
        <v>0.4989162430498196</v>
      </c>
      <c r="I53" s="24">
        <v>0.5321773259198076</v>
      </c>
      <c r="J53" s="23"/>
    </row>
    <row r="54" spans="1:10" ht="15">
      <c r="A54" s="1">
        <v>1646</v>
      </c>
      <c r="B54" s="2">
        <v>27</v>
      </c>
      <c r="E54" s="1"/>
      <c r="F54" s="1">
        <v>3</v>
      </c>
      <c r="H54" s="24">
        <v>0.4490246187448376</v>
      </c>
      <c r="I54" s="24"/>
      <c r="J54" s="23"/>
    </row>
    <row r="55" spans="1:10" ht="15">
      <c r="A55" s="1">
        <v>1647</v>
      </c>
      <c r="B55" s="2">
        <v>24.5</v>
      </c>
      <c r="C55" s="2">
        <v>34</v>
      </c>
      <c r="E55" s="1"/>
      <c r="F55" s="1">
        <v>3</v>
      </c>
      <c r="H55" s="24">
        <v>0.40744826515735266</v>
      </c>
      <c r="I55" s="24">
        <v>0.5654384087897956</v>
      </c>
      <c r="J55" s="23"/>
    </row>
    <row r="56" spans="1:10" ht="15">
      <c r="A56" s="1">
        <v>1648</v>
      </c>
      <c r="B56" s="2">
        <v>28</v>
      </c>
      <c r="C56" s="2">
        <v>26</v>
      </c>
      <c r="E56" s="1"/>
      <c r="F56" s="1">
        <v>3</v>
      </c>
      <c r="H56" s="24">
        <v>0.4656551601798316</v>
      </c>
      <c r="I56" s="24">
        <v>0.43239407730984364</v>
      </c>
      <c r="J56" s="23"/>
    </row>
    <row r="57" spans="1:10" ht="15">
      <c r="A57" s="1">
        <v>1649</v>
      </c>
      <c r="B57" s="2">
        <v>29.3</v>
      </c>
      <c r="E57" s="1"/>
      <c r="F57" s="1">
        <v>3</v>
      </c>
      <c r="H57" s="24">
        <v>0.48727486404532383</v>
      </c>
      <c r="I57" s="24"/>
      <c r="J57" s="23"/>
    </row>
    <row r="58" spans="1:10" ht="15">
      <c r="A58" s="1">
        <v>1650</v>
      </c>
      <c r="B58" s="2">
        <v>39</v>
      </c>
      <c r="E58" s="1"/>
      <c r="F58" s="1">
        <v>3</v>
      </c>
      <c r="H58" s="24">
        <v>0.6485911159647655</v>
      </c>
      <c r="I58" s="24"/>
      <c r="J58" s="23"/>
    </row>
    <row r="59" spans="8:10" ht="15">
      <c r="H59" s="19"/>
      <c r="I59" s="19"/>
      <c r="J59" s="19"/>
    </row>
    <row r="60" spans="8:10" ht="15">
      <c r="H60" s="19"/>
      <c r="I60" s="19"/>
      <c r="J60" s="19"/>
    </row>
    <row r="61" spans="8:10" ht="15">
      <c r="H61" s="19"/>
      <c r="I61" s="19"/>
      <c r="J61" s="19"/>
    </row>
    <row r="62" spans="8:10" ht="15">
      <c r="H62" s="19"/>
      <c r="I62" s="19"/>
      <c r="J62" s="19"/>
    </row>
    <row r="63" spans="8:10" ht="15">
      <c r="H63" s="19"/>
      <c r="I63" s="19"/>
      <c r="J63" s="19"/>
    </row>
    <row r="64" spans="8:10" ht="15">
      <c r="H64" s="19"/>
      <c r="I64" s="19"/>
      <c r="J64" s="19"/>
    </row>
    <row r="65" spans="8:10" ht="15">
      <c r="H65" s="19"/>
      <c r="I65" s="19"/>
      <c r="J65" s="19"/>
    </row>
    <row r="66" spans="8:10" ht="15">
      <c r="H66" s="19"/>
      <c r="I66" s="19"/>
      <c r="J66" s="19"/>
    </row>
    <row r="67" spans="8:10" ht="15">
      <c r="H67" s="19"/>
      <c r="I67" s="19"/>
      <c r="J67" s="19"/>
    </row>
    <row r="68" spans="8:10" ht="15">
      <c r="H68" s="19"/>
      <c r="I68" s="19"/>
      <c r="J68" s="19"/>
    </row>
    <row r="69" spans="8:10" ht="15">
      <c r="H69" s="19"/>
      <c r="I69" s="19"/>
      <c r="J69" s="19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J46"/>
  <sheetViews>
    <sheetView workbookViewId="0" topLeftCell="A1">
      <pane ySplit="5680" topLeftCell="A33" activePane="bottomLeft" state="split"/>
      <selection pane="topLeft" activeCell="H17" sqref="H17"/>
      <selection pane="bottomLeft" activeCell="L40" sqref="L40"/>
    </sheetView>
  </sheetViews>
  <sheetFormatPr defaultColWidth="11.421875" defaultRowHeight="12.75"/>
  <cols>
    <col min="1" max="1" width="6.421875" style="1" customWidth="1"/>
    <col min="2" max="2" width="10.421875" style="2" customWidth="1"/>
    <col min="3" max="4" width="9.140625" style="2" customWidth="1"/>
    <col min="5" max="9" width="8.8515625" style="1" customWidth="1"/>
    <col min="10" max="10" width="13.00390625" style="1" customWidth="1"/>
    <col min="11" max="16384" width="8.8515625" style="1" customWidth="1"/>
  </cols>
  <sheetData>
    <row r="3" spans="2:8" ht="15.75">
      <c r="B3" s="13" t="s">
        <v>94</v>
      </c>
      <c r="E3" s="2"/>
      <c r="H3" s="13" t="s">
        <v>97</v>
      </c>
    </row>
    <row r="4" spans="2:8" ht="15.75">
      <c r="B4" s="13"/>
      <c r="E4" s="2"/>
      <c r="H4" s="1" t="s">
        <v>23</v>
      </c>
    </row>
    <row r="5" spans="2:10" ht="15">
      <c r="B5" s="2" t="s">
        <v>59</v>
      </c>
      <c r="C5" s="2" t="s">
        <v>60</v>
      </c>
      <c r="D5" s="2" t="s">
        <v>71</v>
      </c>
      <c r="H5" s="2" t="s">
        <v>59</v>
      </c>
      <c r="I5" s="2" t="s">
        <v>60</v>
      </c>
      <c r="J5" s="2" t="s">
        <v>71</v>
      </c>
    </row>
    <row r="6" spans="2:10" ht="15">
      <c r="B6" s="5" t="s">
        <v>61</v>
      </c>
      <c r="C6" s="5" t="s">
        <v>62</v>
      </c>
      <c r="D6" s="5" t="s">
        <v>72</v>
      </c>
      <c r="E6" s="9"/>
      <c r="F6" s="9"/>
      <c r="G6" s="9"/>
      <c r="H6" s="9" t="s">
        <v>21</v>
      </c>
      <c r="I6" s="9" t="s">
        <v>62</v>
      </c>
      <c r="J6" s="9" t="s">
        <v>22</v>
      </c>
    </row>
    <row r="7" ht="15">
      <c r="A7" s="1">
        <v>1600</v>
      </c>
    </row>
    <row r="8" ht="15">
      <c r="A8" s="1">
        <v>1601</v>
      </c>
    </row>
    <row r="9" ht="15">
      <c r="A9" s="1">
        <v>1602</v>
      </c>
    </row>
    <row r="10" spans="1:9" ht="15">
      <c r="A10" s="1">
        <v>1603</v>
      </c>
      <c r="C10" s="2">
        <v>0.2</v>
      </c>
      <c r="I10" s="6">
        <f>3*C10</f>
        <v>0.6000000000000001</v>
      </c>
    </row>
    <row r="11" spans="1:9" ht="15">
      <c r="A11" s="1">
        <v>1604</v>
      </c>
      <c r="I11" s="6"/>
    </row>
    <row r="12" spans="1:10" ht="15">
      <c r="A12" s="1">
        <v>1605</v>
      </c>
      <c r="I12" s="6"/>
      <c r="J12" s="17"/>
    </row>
    <row r="13" spans="1:9" ht="15">
      <c r="A13" s="1">
        <v>1606</v>
      </c>
      <c r="I13" s="6"/>
    </row>
    <row r="14" spans="1:9" ht="15">
      <c r="A14" s="1">
        <v>1607</v>
      </c>
      <c r="I14" s="6"/>
    </row>
    <row r="15" spans="1:9" ht="15">
      <c r="A15" s="1">
        <v>1608</v>
      </c>
      <c r="I15" s="6"/>
    </row>
    <row r="16" spans="1:9" ht="15">
      <c r="A16" s="1">
        <v>1609</v>
      </c>
      <c r="B16" s="2">
        <v>0.4</v>
      </c>
      <c r="H16" s="16">
        <f>3*B16*123.457</f>
        <v>148.1484</v>
      </c>
      <c r="I16" s="6"/>
    </row>
    <row r="17" spans="1:9" ht="15">
      <c r="A17" s="1">
        <v>1610</v>
      </c>
      <c r="H17" s="16"/>
      <c r="I17" s="6"/>
    </row>
    <row r="18" spans="1:9" ht="15">
      <c r="A18" s="1">
        <v>1611</v>
      </c>
      <c r="H18" s="16"/>
      <c r="I18" s="6"/>
    </row>
    <row r="19" spans="1:9" ht="15">
      <c r="A19" s="1">
        <v>1612</v>
      </c>
      <c r="H19" s="16"/>
      <c r="I19" s="6"/>
    </row>
    <row r="20" spans="1:9" ht="15">
      <c r="A20" s="1">
        <v>1613</v>
      </c>
      <c r="H20" s="16"/>
      <c r="I20" s="6"/>
    </row>
    <row r="21" spans="1:9" ht="15">
      <c r="A21" s="1">
        <v>1614</v>
      </c>
      <c r="H21" s="16"/>
      <c r="I21" s="6"/>
    </row>
    <row r="22" spans="1:9" ht="15">
      <c r="A22" s="1">
        <v>1615</v>
      </c>
      <c r="C22" s="2">
        <v>1</v>
      </c>
      <c r="H22" s="16"/>
      <c r="I22" s="6">
        <f aca="true" t="shared" si="0" ref="I22:I46">3.75*C22</f>
        <v>3.75</v>
      </c>
    </row>
    <row r="23" spans="1:9" ht="15">
      <c r="A23" s="1">
        <v>1616</v>
      </c>
      <c r="C23" s="2">
        <v>0.18</v>
      </c>
      <c r="H23" s="16"/>
      <c r="I23" s="6">
        <f t="shared" si="0"/>
        <v>0.6749999999999999</v>
      </c>
    </row>
    <row r="24" spans="1:9" ht="15">
      <c r="A24" s="1">
        <v>1617</v>
      </c>
      <c r="C24" s="2">
        <v>0.33</v>
      </c>
      <c r="H24" s="16"/>
      <c r="I24" s="6">
        <f t="shared" si="0"/>
        <v>1.2375</v>
      </c>
    </row>
    <row r="25" spans="1:9" ht="15">
      <c r="A25" s="1">
        <v>1618</v>
      </c>
      <c r="H25" s="16"/>
      <c r="I25" s="6"/>
    </row>
    <row r="26" spans="1:9" ht="15">
      <c r="A26" s="1">
        <v>1619</v>
      </c>
      <c r="H26" s="16"/>
      <c r="I26" s="6"/>
    </row>
    <row r="27" spans="1:9" ht="15">
      <c r="A27" s="1">
        <v>1620</v>
      </c>
      <c r="C27" s="2">
        <v>0.3</v>
      </c>
      <c r="D27" s="2">
        <v>1.2</v>
      </c>
      <c r="H27" s="16"/>
      <c r="I27" s="6">
        <f t="shared" si="0"/>
        <v>1.125</v>
      </c>
    </row>
    <row r="28" spans="1:9" ht="15">
      <c r="A28" s="1">
        <v>1621</v>
      </c>
      <c r="C28" s="2">
        <v>0.28</v>
      </c>
      <c r="H28" s="16"/>
      <c r="I28" s="6">
        <f t="shared" si="0"/>
        <v>1.05</v>
      </c>
    </row>
    <row r="29" spans="1:9" ht="15">
      <c r="A29" s="1">
        <v>1622</v>
      </c>
      <c r="C29" s="2">
        <v>0.15</v>
      </c>
      <c r="D29" s="2">
        <v>1.2</v>
      </c>
      <c r="H29" s="16"/>
      <c r="I29" s="6">
        <f t="shared" si="0"/>
        <v>0.5625</v>
      </c>
    </row>
    <row r="30" spans="1:9" ht="15">
      <c r="A30" s="1">
        <v>1623</v>
      </c>
      <c r="C30" s="2">
        <v>0.4</v>
      </c>
      <c r="H30" s="16"/>
      <c r="I30" s="6">
        <f t="shared" si="0"/>
        <v>1.5</v>
      </c>
    </row>
    <row r="31" spans="1:9" ht="15">
      <c r="A31" s="1">
        <v>1624</v>
      </c>
      <c r="C31" s="2">
        <v>0.3</v>
      </c>
      <c r="H31" s="16"/>
      <c r="I31" s="6">
        <f t="shared" si="0"/>
        <v>1.125</v>
      </c>
    </row>
    <row r="32" spans="1:9" ht="15">
      <c r="A32" s="1">
        <v>1625</v>
      </c>
      <c r="C32" s="2">
        <v>0.35</v>
      </c>
      <c r="H32" s="16"/>
      <c r="I32" s="6">
        <f t="shared" si="0"/>
        <v>1.3125</v>
      </c>
    </row>
    <row r="33" spans="1:9" ht="15">
      <c r="A33" s="1">
        <v>1626</v>
      </c>
      <c r="C33" s="2">
        <v>0.3</v>
      </c>
      <c r="H33" s="16"/>
      <c r="I33" s="6">
        <f t="shared" si="0"/>
        <v>1.125</v>
      </c>
    </row>
    <row r="34" spans="1:9" ht="15">
      <c r="A34" s="1">
        <v>1627</v>
      </c>
      <c r="C34" s="2">
        <v>0.35</v>
      </c>
      <c r="H34" s="16"/>
      <c r="I34" s="6">
        <f t="shared" si="0"/>
        <v>1.3125</v>
      </c>
    </row>
    <row r="35" spans="1:9" ht="15">
      <c r="A35" s="1">
        <v>1628</v>
      </c>
      <c r="C35" s="2">
        <v>0.3</v>
      </c>
      <c r="D35" s="2">
        <v>1</v>
      </c>
      <c r="H35" s="16"/>
      <c r="I35" s="6">
        <f t="shared" si="0"/>
        <v>1.125</v>
      </c>
    </row>
    <row r="36" spans="1:9" ht="15">
      <c r="A36" s="1">
        <v>1629</v>
      </c>
      <c r="C36" s="2">
        <v>0.25</v>
      </c>
      <c r="H36" s="16"/>
      <c r="I36" s="6">
        <f t="shared" si="0"/>
        <v>0.9375</v>
      </c>
    </row>
    <row r="37" spans="1:9" ht="15">
      <c r="A37" s="1">
        <v>1630</v>
      </c>
      <c r="C37" s="2">
        <v>0.3</v>
      </c>
      <c r="H37" s="16"/>
      <c r="I37" s="6">
        <f t="shared" si="0"/>
        <v>1.125</v>
      </c>
    </row>
    <row r="38" spans="1:9" ht="15">
      <c r="A38" s="1">
        <v>1631</v>
      </c>
      <c r="C38" s="2">
        <v>0.3</v>
      </c>
      <c r="H38" s="16"/>
      <c r="I38" s="6">
        <f t="shared" si="0"/>
        <v>1.125</v>
      </c>
    </row>
    <row r="39" spans="1:9" ht="15">
      <c r="A39" s="1">
        <v>1632</v>
      </c>
      <c r="B39" s="2">
        <v>0.58</v>
      </c>
      <c r="C39" s="2">
        <v>0.3</v>
      </c>
      <c r="H39" s="16">
        <f>3*B39*123.457</f>
        <v>214.81517999999997</v>
      </c>
      <c r="I39" s="6">
        <f t="shared" si="0"/>
        <v>1.125</v>
      </c>
    </row>
    <row r="40" spans="1:9" ht="15">
      <c r="A40" s="1">
        <v>1633</v>
      </c>
      <c r="B40" s="2">
        <v>0.6</v>
      </c>
      <c r="C40" s="2">
        <v>0.3</v>
      </c>
      <c r="H40" s="16">
        <f>3*B40*123.457</f>
        <v>222.22259999999997</v>
      </c>
      <c r="I40" s="6">
        <f t="shared" si="0"/>
        <v>1.125</v>
      </c>
    </row>
    <row r="41" spans="1:9" ht="15">
      <c r="A41" s="1">
        <v>1634</v>
      </c>
      <c r="C41" s="2">
        <v>0.3</v>
      </c>
      <c r="I41" s="6">
        <f t="shared" si="0"/>
        <v>1.125</v>
      </c>
    </row>
    <row r="42" spans="1:9" ht="15">
      <c r="A42" s="1">
        <v>1635</v>
      </c>
      <c r="C42" s="2">
        <v>0.3</v>
      </c>
      <c r="I42" s="6">
        <f t="shared" si="0"/>
        <v>1.125</v>
      </c>
    </row>
    <row r="43" spans="1:9" ht="15">
      <c r="A43" s="1">
        <v>1636</v>
      </c>
      <c r="C43" s="2">
        <v>0.3</v>
      </c>
      <c r="D43" s="2">
        <v>2</v>
      </c>
      <c r="I43" s="6">
        <f t="shared" si="0"/>
        <v>1.125</v>
      </c>
    </row>
    <row r="44" spans="1:9" ht="15">
      <c r="A44" s="1">
        <v>1637</v>
      </c>
      <c r="C44" s="2">
        <v>0.3</v>
      </c>
      <c r="I44" s="6">
        <f t="shared" si="0"/>
        <v>1.125</v>
      </c>
    </row>
    <row r="45" spans="1:9" ht="15">
      <c r="A45" s="1">
        <v>1638</v>
      </c>
      <c r="C45" s="2">
        <v>0.3</v>
      </c>
      <c r="I45" s="6">
        <f t="shared" si="0"/>
        <v>1.125</v>
      </c>
    </row>
    <row r="46" spans="1:9" ht="15">
      <c r="A46" s="1">
        <v>1639</v>
      </c>
      <c r="C46" s="2">
        <v>0.5</v>
      </c>
      <c r="I46" s="6">
        <f t="shared" si="0"/>
        <v>1.875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L57"/>
  <sheetViews>
    <sheetView workbookViewId="0" topLeftCell="A2">
      <pane ySplit="5960" topLeftCell="A52" activePane="bottomLeft" state="split"/>
      <selection pane="topLeft" activeCell="L20" sqref="L20"/>
      <selection pane="bottomLeft" activeCell="L42" sqref="L42"/>
    </sheetView>
  </sheetViews>
  <sheetFormatPr defaultColWidth="11.421875" defaultRowHeight="12.75"/>
  <cols>
    <col min="1" max="1" width="7.00390625" style="1" customWidth="1"/>
    <col min="2" max="2" width="12.140625" style="2" customWidth="1"/>
    <col min="3" max="3" width="11.421875" style="2" customWidth="1"/>
    <col min="4" max="4" width="9.140625" style="2" customWidth="1"/>
    <col min="5" max="5" width="11.140625" style="2" customWidth="1"/>
    <col min="6" max="6" width="5.8515625" style="1" customWidth="1"/>
    <col min="7" max="7" width="8.8515625" style="1" customWidth="1"/>
    <col min="8" max="8" width="12.140625" style="1" customWidth="1"/>
    <col min="9" max="9" width="12.7109375" style="1" customWidth="1"/>
    <col min="10" max="10" width="11.00390625" style="1" customWidth="1"/>
    <col min="11" max="11" width="12.7109375" style="1" customWidth="1"/>
    <col min="12" max="12" width="12.8515625" style="1" customWidth="1"/>
    <col min="13" max="16384" width="8.8515625" style="1" customWidth="1"/>
  </cols>
  <sheetData>
    <row r="3" spans="2:9" s="20" customFormat="1" ht="15.75">
      <c r="B3" s="21" t="s">
        <v>73</v>
      </c>
      <c r="C3" s="22"/>
      <c r="D3" s="22"/>
      <c r="E3" s="22"/>
      <c r="I3" s="21" t="s">
        <v>74</v>
      </c>
    </row>
    <row r="4" spans="5:12" ht="15">
      <c r="E4" s="2" t="s">
        <v>58</v>
      </c>
      <c r="I4" s="2"/>
      <c r="J4" s="2"/>
      <c r="K4" s="2"/>
      <c r="L4" s="2" t="s">
        <v>58</v>
      </c>
    </row>
    <row r="5" spans="2:12" ht="15">
      <c r="B5" s="3" t="s">
        <v>54</v>
      </c>
      <c r="C5" s="3" t="s">
        <v>54</v>
      </c>
      <c r="D5" s="2" t="s">
        <v>57</v>
      </c>
      <c r="E5" s="2" t="s">
        <v>63</v>
      </c>
      <c r="I5" s="3" t="s">
        <v>54</v>
      </c>
      <c r="J5" s="3" t="s">
        <v>54</v>
      </c>
      <c r="K5" s="2" t="s">
        <v>57</v>
      </c>
      <c r="L5" s="2" t="s">
        <v>63</v>
      </c>
    </row>
    <row r="6" spans="2:12" s="4" customFormat="1" ht="15">
      <c r="B6" s="5" t="s">
        <v>55</v>
      </c>
      <c r="C6" s="5" t="s">
        <v>56</v>
      </c>
      <c r="D6" s="5" t="s">
        <v>55</v>
      </c>
      <c r="E6" s="5" t="s">
        <v>55</v>
      </c>
      <c r="G6" s="4" t="s">
        <v>66</v>
      </c>
      <c r="I6" s="5" t="s">
        <v>76</v>
      </c>
      <c r="J6" s="5" t="s">
        <v>77</v>
      </c>
      <c r="K6" s="5" t="s">
        <v>76</v>
      </c>
      <c r="L6" s="5" t="s">
        <v>76</v>
      </c>
    </row>
    <row r="7" spans="1:7" ht="15">
      <c r="A7" s="1">
        <v>1600</v>
      </c>
      <c r="G7" s="1" t="s">
        <v>52</v>
      </c>
    </row>
    <row r="8" spans="1:11" ht="15">
      <c r="A8" s="1">
        <v>1601</v>
      </c>
      <c r="D8" s="2">
        <v>1.7</v>
      </c>
      <c r="G8" s="1" t="s">
        <v>75</v>
      </c>
      <c r="K8" s="6">
        <f>3*D8/3.604</f>
        <v>1.4150943396226414</v>
      </c>
    </row>
    <row r="9" spans="1:11" ht="15">
      <c r="A9" s="1">
        <v>1602</v>
      </c>
      <c r="G9" s="1" t="s">
        <v>53</v>
      </c>
      <c r="K9" s="6"/>
    </row>
    <row r="10" spans="1:11" ht="15">
      <c r="A10" s="1">
        <v>1603</v>
      </c>
      <c r="G10" s="1" t="s">
        <v>67</v>
      </c>
      <c r="K10" s="6"/>
    </row>
    <row r="11" spans="1:11" ht="15">
      <c r="A11" s="1">
        <v>1604</v>
      </c>
      <c r="K11" s="6"/>
    </row>
    <row r="12" spans="1:11" ht="15">
      <c r="A12" s="1">
        <v>1605</v>
      </c>
      <c r="G12" s="1" t="s">
        <v>1</v>
      </c>
      <c r="K12" s="6"/>
    </row>
    <row r="13" spans="1:11" ht="15">
      <c r="A13" s="1">
        <v>1606</v>
      </c>
      <c r="K13" s="6"/>
    </row>
    <row r="14" spans="1:11" ht="15">
      <c r="A14" s="1">
        <v>1607</v>
      </c>
      <c r="K14" s="6"/>
    </row>
    <row r="15" spans="1:11" ht="15">
      <c r="A15" s="1">
        <v>1608</v>
      </c>
      <c r="C15" s="2">
        <v>0.73</v>
      </c>
      <c r="J15" s="6">
        <f>3*C15/0.3</f>
        <v>7.3</v>
      </c>
      <c r="K15" s="6"/>
    </row>
    <row r="16" spans="1:11" ht="15">
      <c r="A16" s="1">
        <v>1609</v>
      </c>
      <c r="J16" s="6"/>
      <c r="K16" s="6"/>
    </row>
    <row r="17" spans="1:12" ht="15">
      <c r="A17" s="1">
        <v>1610</v>
      </c>
      <c r="E17" s="2">
        <v>16.5</v>
      </c>
      <c r="J17" s="6"/>
      <c r="K17" s="6"/>
      <c r="L17" s="6">
        <f>3*E17/3.604</f>
        <v>13.734739178690344</v>
      </c>
    </row>
    <row r="18" spans="1:12" ht="15">
      <c r="A18" s="1">
        <v>1611</v>
      </c>
      <c r="E18" s="2">
        <v>10</v>
      </c>
      <c r="J18" s="6"/>
      <c r="K18" s="6"/>
      <c r="L18" s="6">
        <f>3*E18/3.604</f>
        <v>8.32408435072142</v>
      </c>
    </row>
    <row r="19" spans="1:12" ht="15">
      <c r="A19" s="1">
        <v>1612</v>
      </c>
      <c r="B19" s="2">
        <v>1.82</v>
      </c>
      <c r="I19" s="6">
        <f>3*B19/3.604</f>
        <v>1.5149833518312985</v>
      </c>
      <c r="J19" s="6"/>
      <c r="K19" s="6"/>
      <c r="L19" s="6"/>
    </row>
    <row r="20" spans="1:12" ht="15">
      <c r="A20" s="1">
        <v>1613</v>
      </c>
      <c r="E20" s="2">
        <v>21.5</v>
      </c>
      <c r="I20" s="6"/>
      <c r="J20" s="6"/>
      <c r="K20" s="6"/>
      <c r="L20" s="6">
        <f>3*E20/3.604</f>
        <v>17.896781354051054</v>
      </c>
    </row>
    <row r="21" spans="1:12" ht="15">
      <c r="A21" s="1">
        <v>1614</v>
      </c>
      <c r="I21" s="6"/>
      <c r="J21" s="6"/>
      <c r="K21" s="6"/>
      <c r="L21" s="6"/>
    </row>
    <row r="22" spans="1:12" ht="15">
      <c r="A22" s="1">
        <v>1615</v>
      </c>
      <c r="B22" s="2">
        <v>1.65</v>
      </c>
      <c r="I22" s="6">
        <f>3*B22/3.604</f>
        <v>1.3734739178690343</v>
      </c>
      <c r="J22" s="6"/>
      <c r="K22" s="6"/>
      <c r="L22" s="6"/>
    </row>
    <row r="23" spans="1:12" ht="15">
      <c r="A23" s="1">
        <v>1616</v>
      </c>
      <c r="C23" s="2">
        <v>0.7</v>
      </c>
      <c r="D23" s="2">
        <v>1.8</v>
      </c>
      <c r="I23" s="6"/>
      <c r="J23" s="6">
        <f>3*C23/0.3</f>
        <v>6.999999999999999</v>
      </c>
      <c r="K23" s="6">
        <f>3*D23/3.604</f>
        <v>1.4983351831298557</v>
      </c>
      <c r="L23" s="6"/>
    </row>
    <row r="24" spans="1:12" ht="15">
      <c r="A24" s="1">
        <v>1617</v>
      </c>
      <c r="I24" s="6"/>
      <c r="J24" s="6"/>
      <c r="K24" s="6"/>
      <c r="L24" s="6"/>
    </row>
    <row r="25" spans="1:12" ht="15">
      <c r="A25" s="1">
        <v>1618</v>
      </c>
      <c r="D25" s="2">
        <v>1.2</v>
      </c>
      <c r="E25" s="2">
        <v>15.97</v>
      </c>
      <c r="I25" s="6"/>
      <c r="J25" s="6"/>
      <c r="K25" s="6">
        <f>3*D25/3.604</f>
        <v>0.9988901220865704</v>
      </c>
      <c r="L25" s="6">
        <f>3*E25/3.604</f>
        <v>13.29356270810211</v>
      </c>
    </row>
    <row r="26" spans="1:12" ht="15">
      <c r="A26" s="1">
        <v>1619</v>
      </c>
      <c r="I26" s="6"/>
      <c r="J26" s="6"/>
      <c r="K26" s="6"/>
      <c r="L26" s="6"/>
    </row>
    <row r="27" spans="1:12" ht="15">
      <c r="A27" s="1">
        <v>1620</v>
      </c>
      <c r="I27" s="6"/>
      <c r="J27" s="6"/>
      <c r="K27" s="6"/>
      <c r="L27" s="6"/>
    </row>
    <row r="28" spans="1:12" ht="15">
      <c r="A28" s="1">
        <v>1621</v>
      </c>
      <c r="E28" s="2">
        <v>13.5</v>
      </c>
      <c r="I28" s="6"/>
      <c r="J28" s="6"/>
      <c r="K28" s="6"/>
      <c r="L28" s="6">
        <f>3*E28/3.604</f>
        <v>11.237513873473917</v>
      </c>
    </row>
    <row r="29" spans="1:12" ht="15">
      <c r="A29" s="1">
        <v>1622</v>
      </c>
      <c r="B29" s="2">
        <v>2</v>
      </c>
      <c r="I29" s="6">
        <f>3*B29/3.604</f>
        <v>1.664816870144284</v>
      </c>
      <c r="J29" s="6"/>
      <c r="K29" s="6"/>
      <c r="L29" s="6"/>
    </row>
    <row r="30" spans="1:12" ht="15">
      <c r="A30" s="1">
        <v>1623</v>
      </c>
      <c r="B30" s="2">
        <v>2.8</v>
      </c>
      <c r="I30" s="6">
        <f>3*B30/3.604</f>
        <v>2.330743618201997</v>
      </c>
      <c r="J30" s="6"/>
      <c r="K30" s="6"/>
      <c r="L30" s="6"/>
    </row>
    <row r="31" spans="1:12" ht="15">
      <c r="A31" s="1">
        <v>1624</v>
      </c>
      <c r="I31" s="6"/>
      <c r="J31" s="6"/>
      <c r="K31" s="6"/>
      <c r="L31" s="6"/>
    </row>
    <row r="32" spans="1:12" ht="15">
      <c r="A32" s="1">
        <v>1625</v>
      </c>
      <c r="B32" s="2">
        <v>2.6</v>
      </c>
      <c r="I32" s="6">
        <f>3*B32/3.604</f>
        <v>2.1642619311875695</v>
      </c>
      <c r="J32" s="6"/>
      <c r="K32" s="6"/>
      <c r="L32" s="6"/>
    </row>
    <row r="33" spans="1:12" ht="15">
      <c r="A33" s="1">
        <v>1626</v>
      </c>
      <c r="B33" s="2">
        <v>2.8</v>
      </c>
      <c r="I33" s="6">
        <f>3*B33/3.604</f>
        <v>2.330743618201997</v>
      </c>
      <c r="J33" s="6"/>
      <c r="K33" s="6"/>
      <c r="L33" s="6"/>
    </row>
    <row r="34" spans="1:12" ht="15">
      <c r="A34" s="1">
        <v>1627</v>
      </c>
      <c r="C34" s="2">
        <v>0.18</v>
      </c>
      <c r="I34" s="6"/>
      <c r="J34" s="6">
        <f>3*C34/0.3</f>
        <v>1.8000000000000003</v>
      </c>
      <c r="K34" s="6"/>
      <c r="L34" s="6"/>
    </row>
    <row r="35" spans="1:12" ht="15">
      <c r="A35" s="1">
        <v>1628</v>
      </c>
      <c r="B35" s="2">
        <v>3</v>
      </c>
      <c r="C35" s="2">
        <v>0.1</v>
      </c>
      <c r="I35" s="6">
        <f>3*B35/3.604</f>
        <v>2.497225305216426</v>
      </c>
      <c r="J35" s="6">
        <f aca="true" t="shared" si="0" ref="J35:J43">3*C35/0.3</f>
        <v>1.0000000000000002</v>
      </c>
      <c r="K35" s="6"/>
      <c r="L35" s="6"/>
    </row>
    <row r="36" spans="1:12" ht="15">
      <c r="A36" s="1">
        <v>1629</v>
      </c>
      <c r="B36" s="2">
        <v>2.4</v>
      </c>
      <c r="C36" s="2">
        <v>0.1</v>
      </c>
      <c r="I36" s="6">
        <f>3*B36/3.604</f>
        <v>1.9977802441731407</v>
      </c>
      <c r="J36" s="6">
        <f t="shared" si="0"/>
        <v>1.0000000000000002</v>
      </c>
      <c r="K36" s="6"/>
      <c r="L36" s="6"/>
    </row>
    <row r="37" spans="1:12" ht="15">
      <c r="A37" s="1">
        <v>1630</v>
      </c>
      <c r="B37" s="2">
        <v>2.15</v>
      </c>
      <c r="C37" s="2">
        <v>0.1</v>
      </c>
      <c r="D37" s="2">
        <v>2.1</v>
      </c>
      <c r="I37" s="6">
        <f>3*B37/3.604</f>
        <v>1.7896781354051052</v>
      </c>
      <c r="J37" s="6">
        <f t="shared" si="0"/>
        <v>1.0000000000000002</v>
      </c>
      <c r="K37" s="6">
        <f>3*D37/3.604</f>
        <v>1.7480577136514985</v>
      </c>
      <c r="L37" s="6"/>
    </row>
    <row r="38" spans="1:12" ht="15">
      <c r="A38" s="1">
        <v>1631</v>
      </c>
      <c r="C38" s="2">
        <v>0.1</v>
      </c>
      <c r="I38" s="6"/>
      <c r="J38" s="6">
        <f t="shared" si="0"/>
        <v>1.0000000000000002</v>
      </c>
      <c r="K38" s="6"/>
      <c r="L38" s="6"/>
    </row>
    <row r="39" spans="1:12" ht="15">
      <c r="A39" s="1">
        <v>1632</v>
      </c>
      <c r="B39" s="2">
        <v>2.6</v>
      </c>
      <c r="C39" s="2">
        <v>0.1</v>
      </c>
      <c r="D39" s="2">
        <v>3</v>
      </c>
      <c r="I39" s="6">
        <f>3*B39/3.604</f>
        <v>2.1642619311875695</v>
      </c>
      <c r="J39" s="6">
        <f t="shared" si="0"/>
        <v>1.0000000000000002</v>
      </c>
      <c r="K39" s="6">
        <f>3*D39/3.604</f>
        <v>2.497225305216426</v>
      </c>
      <c r="L39" s="6"/>
    </row>
    <row r="40" spans="1:12" ht="15">
      <c r="A40" s="1">
        <v>1633</v>
      </c>
      <c r="B40" s="2">
        <v>3</v>
      </c>
      <c r="C40" s="2">
        <v>0.1</v>
      </c>
      <c r="I40" s="6">
        <f aca="true" t="shared" si="1" ref="I40:I52">3*B40/3.604</f>
        <v>2.497225305216426</v>
      </c>
      <c r="J40" s="6">
        <f t="shared" si="0"/>
        <v>1.0000000000000002</v>
      </c>
      <c r="L40" s="6"/>
    </row>
    <row r="41" spans="1:12" ht="15">
      <c r="A41" s="1">
        <v>1634</v>
      </c>
      <c r="B41" s="2">
        <v>2.2</v>
      </c>
      <c r="E41" s="2">
        <v>8.5</v>
      </c>
      <c r="I41" s="6">
        <f t="shared" si="1"/>
        <v>1.8312985571587126</v>
      </c>
      <c r="J41" s="6"/>
      <c r="L41" s="6">
        <f>3*E41/3.604</f>
        <v>7.0754716981132075</v>
      </c>
    </row>
    <row r="42" spans="1:12" ht="15">
      <c r="A42" s="1">
        <v>1635</v>
      </c>
      <c r="B42" s="2">
        <v>3.5</v>
      </c>
      <c r="C42" s="2">
        <v>0.1</v>
      </c>
      <c r="E42" s="2">
        <v>8</v>
      </c>
      <c r="I42" s="6">
        <f t="shared" si="1"/>
        <v>2.913429522752497</v>
      </c>
      <c r="J42" s="6">
        <f t="shared" si="0"/>
        <v>1.0000000000000002</v>
      </c>
      <c r="L42" s="6">
        <f>3*E42/3.604</f>
        <v>6.659267480577136</v>
      </c>
    </row>
    <row r="43" spans="1:12" ht="15">
      <c r="A43" s="1">
        <v>1636</v>
      </c>
      <c r="C43" s="2">
        <v>0.15</v>
      </c>
      <c r="I43" s="6"/>
      <c r="J43" s="6">
        <f t="shared" si="0"/>
        <v>1.5</v>
      </c>
      <c r="L43" s="6"/>
    </row>
    <row r="44" spans="1:12" ht="15">
      <c r="A44" s="1">
        <v>1637</v>
      </c>
      <c r="I44" s="6"/>
      <c r="L44" s="6"/>
    </row>
    <row r="45" spans="1:12" ht="15">
      <c r="A45" s="1">
        <v>1638</v>
      </c>
      <c r="B45" s="2">
        <v>3.5</v>
      </c>
      <c r="I45" s="6">
        <f t="shared" si="1"/>
        <v>2.913429522752497</v>
      </c>
      <c r="L45" s="6"/>
    </row>
    <row r="46" spans="1:12" ht="15">
      <c r="A46" s="1">
        <v>1639</v>
      </c>
      <c r="B46" s="2">
        <v>3.1</v>
      </c>
      <c r="I46" s="6">
        <f t="shared" si="1"/>
        <v>2.5804661487236404</v>
      </c>
      <c r="L46" s="6"/>
    </row>
    <row r="47" spans="1:12" ht="15">
      <c r="A47" s="1">
        <v>1640</v>
      </c>
      <c r="I47" s="6"/>
      <c r="L47" s="6"/>
    </row>
    <row r="48" spans="1:12" ht="15">
      <c r="A48" s="1">
        <v>1641</v>
      </c>
      <c r="B48" s="2">
        <v>3.8</v>
      </c>
      <c r="I48" s="6">
        <f t="shared" si="1"/>
        <v>3.1631520532741395</v>
      </c>
      <c r="L48" s="6"/>
    </row>
    <row r="49" spans="1:12" ht="15">
      <c r="A49" s="1">
        <v>1642</v>
      </c>
      <c r="I49" s="6"/>
      <c r="L49" s="6"/>
    </row>
    <row r="50" spans="1:12" ht="15">
      <c r="A50" s="1">
        <v>1643</v>
      </c>
      <c r="B50" s="2">
        <v>3.2</v>
      </c>
      <c r="I50" s="6">
        <f t="shared" si="1"/>
        <v>2.6637069922308547</v>
      </c>
      <c r="L50" s="6"/>
    </row>
    <row r="51" spans="1:12" ht="15">
      <c r="A51" s="1">
        <v>1644</v>
      </c>
      <c r="I51" s="6"/>
      <c r="L51" s="6"/>
    </row>
    <row r="52" spans="1:12" ht="15">
      <c r="A52" s="1">
        <v>1645</v>
      </c>
      <c r="B52" s="2">
        <v>3.1</v>
      </c>
      <c r="I52" s="6">
        <f t="shared" si="1"/>
        <v>2.5804661487236404</v>
      </c>
      <c r="L52" s="6"/>
    </row>
    <row r="53" spans="1:12" ht="15">
      <c r="A53" s="1">
        <v>1646</v>
      </c>
      <c r="L53" s="6"/>
    </row>
    <row r="54" spans="1:12" ht="15">
      <c r="A54" s="1">
        <v>1647</v>
      </c>
      <c r="L54" s="6"/>
    </row>
    <row r="55" spans="1:12" ht="15">
      <c r="A55" s="1">
        <v>1648</v>
      </c>
      <c r="L55" s="6"/>
    </row>
    <row r="56" spans="1:12" ht="15">
      <c r="A56" s="1">
        <v>1649</v>
      </c>
      <c r="L56" s="6"/>
    </row>
    <row r="57" spans="1:12" ht="15">
      <c r="A57" s="1">
        <v>1650</v>
      </c>
      <c r="L57" s="6"/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9"/>
  <sheetViews>
    <sheetView tabSelected="1" workbookViewId="0" topLeftCell="L2">
      <selection activeCell="V13" sqref="V13"/>
    </sheetView>
  </sheetViews>
  <sheetFormatPr defaultColWidth="11.421875" defaultRowHeight="12.75"/>
  <cols>
    <col min="1" max="1" width="11.140625" style="1" customWidth="1"/>
    <col min="2" max="2" width="10.7109375" style="2" customWidth="1"/>
    <col min="3" max="3" width="10.421875" style="2" customWidth="1"/>
    <col min="4" max="4" width="9.140625" style="2" customWidth="1"/>
    <col min="5" max="5" width="10.140625" style="2" customWidth="1"/>
    <col min="6" max="6" width="10.421875" style="2" customWidth="1"/>
    <col min="7" max="7" width="15.00390625" style="2" customWidth="1"/>
    <col min="8" max="13" width="9.140625" style="2" customWidth="1"/>
    <col min="14" max="15" width="9.140625" style="7" customWidth="1"/>
    <col min="16" max="17" width="8.8515625" style="6" customWidth="1"/>
    <col min="18" max="18" width="8.8515625" style="27" customWidth="1"/>
    <col min="19" max="19" width="9.7109375" style="1" customWidth="1"/>
    <col min="20" max="20" width="8.8515625" style="1" customWidth="1"/>
    <col min="21" max="21" width="14.00390625" style="1" customWidth="1"/>
    <col min="22" max="22" width="12.140625" style="1" customWidth="1"/>
    <col min="23" max="24" width="9.28125" style="1" customWidth="1"/>
    <col min="25" max="25" width="10.8515625" style="1" customWidth="1"/>
    <col min="26" max="26" width="10.00390625" style="1" customWidth="1"/>
    <col min="27" max="16384" width="8.8515625" style="1" customWidth="1"/>
  </cols>
  <sheetData>
    <row r="1" ht="15">
      <c r="B1" s="25" t="s">
        <v>17</v>
      </c>
    </row>
    <row r="3" spans="1:17" ht="15.75">
      <c r="A3" s="13" t="s">
        <v>94</v>
      </c>
      <c r="B3" s="13"/>
      <c r="P3" s="13" t="s">
        <v>97</v>
      </c>
      <c r="Q3" s="1"/>
    </row>
    <row r="4" spans="1:8" ht="15">
      <c r="A4" s="8" t="s">
        <v>79</v>
      </c>
      <c r="B4" s="2" t="s">
        <v>78</v>
      </c>
      <c r="C4" s="2" t="s">
        <v>80</v>
      </c>
      <c r="D4" s="2" t="s">
        <v>81</v>
      </c>
      <c r="E4" s="2" t="s">
        <v>80</v>
      </c>
      <c r="F4" s="2" t="s">
        <v>78</v>
      </c>
      <c r="H4" s="2" t="s">
        <v>82</v>
      </c>
    </row>
    <row r="5" spans="1:26" ht="15">
      <c r="A5" s="8"/>
      <c r="G5" s="2" t="s">
        <v>84</v>
      </c>
      <c r="H5" s="2" t="s">
        <v>84</v>
      </c>
      <c r="J5" s="2" t="s">
        <v>85</v>
      </c>
      <c r="K5" s="2" t="s">
        <v>86</v>
      </c>
      <c r="L5" s="2" t="s">
        <v>88</v>
      </c>
      <c r="M5" s="2" t="s">
        <v>87</v>
      </c>
      <c r="U5" s="2" t="s">
        <v>84</v>
      </c>
      <c r="V5" s="2" t="s">
        <v>84</v>
      </c>
      <c r="W5" s="2" t="s">
        <v>85</v>
      </c>
      <c r="X5" s="2" t="s">
        <v>86</v>
      </c>
      <c r="Y5" s="2" t="s">
        <v>88</v>
      </c>
      <c r="Z5" s="2" t="s">
        <v>87</v>
      </c>
    </row>
    <row r="6" spans="7:26" ht="15">
      <c r="G6" s="2" t="s">
        <v>64</v>
      </c>
      <c r="H6" s="2" t="s">
        <v>64</v>
      </c>
      <c r="I6" s="2" t="s">
        <v>89</v>
      </c>
      <c r="J6" s="2" t="s">
        <v>64</v>
      </c>
      <c r="K6" s="2" t="s">
        <v>64</v>
      </c>
      <c r="L6" s="2" t="s">
        <v>64</v>
      </c>
      <c r="M6" s="2" t="s">
        <v>64</v>
      </c>
      <c r="U6" s="2" t="s">
        <v>64</v>
      </c>
      <c r="V6" s="2" t="s">
        <v>64</v>
      </c>
      <c r="W6" s="2" t="s">
        <v>64</v>
      </c>
      <c r="X6" s="2" t="s">
        <v>64</v>
      </c>
      <c r="Y6" s="2" t="s">
        <v>64</v>
      </c>
      <c r="Z6" s="2" t="s">
        <v>64</v>
      </c>
    </row>
    <row r="7" spans="2:26" ht="15">
      <c r="B7" s="2" t="s">
        <v>27</v>
      </c>
      <c r="C7" s="2" t="s">
        <v>48</v>
      </c>
      <c r="D7" s="2" t="s">
        <v>50</v>
      </c>
      <c r="E7" s="2" t="s">
        <v>26</v>
      </c>
      <c r="F7" s="2" t="s">
        <v>49</v>
      </c>
      <c r="G7" s="2" t="s">
        <v>65</v>
      </c>
      <c r="H7" s="2" t="s">
        <v>65</v>
      </c>
      <c r="I7" s="2" t="s">
        <v>90</v>
      </c>
      <c r="J7" s="2" t="s">
        <v>65</v>
      </c>
      <c r="K7" s="2" t="s">
        <v>65</v>
      </c>
      <c r="L7" s="2" t="s">
        <v>65</v>
      </c>
      <c r="M7" s="2" t="s">
        <v>65</v>
      </c>
      <c r="P7" s="2" t="s">
        <v>27</v>
      </c>
      <c r="Q7" s="2" t="s">
        <v>48</v>
      </c>
      <c r="R7" s="28" t="s">
        <v>50</v>
      </c>
      <c r="S7" s="2" t="s">
        <v>26</v>
      </c>
      <c r="T7" s="2" t="s">
        <v>49</v>
      </c>
      <c r="U7" s="2" t="s">
        <v>65</v>
      </c>
      <c r="V7" s="2" t="s">
        <v>65</v>
      </c>
      <c r="W7" s="2" t="s">
        <v>65</v>
      </c>
      <c r="X7" s="2" t="s">
        <v>65</v>
      </c>
      <c r="Y7" s="2" t="s">
        <v>65</v>
      </c>
      <c r="Z7" s="2" t="s">
        <v>65</v>
      </c>
    </row>
    <row r="8" spans="2:26" s="4" customFormat="1" ht="15">
      <c r="B8" s="5" t="s">
        <v>45</v>
      </c>
      <c r="C8" s="5" t="s">
        <v>47</v>
      </c>
      <c r="D8" s="5" t="s">
        <v>51</v>
      </c>
      <c r="E8" s="5" t="s">
        <v>47</v>
      </c>
      <c r="F8" s="5" t="s">
        <v>45</v>
      </c>
      <c r="G8" s="5" t="s">
        <v>69</v>
      </c>
      <c r="H8" s="5" t="s">
        <v>68</v>
      </c>
      <c r="I8" s="5" t="s">
        <v>91</v>
      </c>
      <c r="J8" s="5" t="s">
        <v>69</v>
      </c>
      <c r="K8" s="5" t="s">
        <v>69</v>
      </c>
      <c r="L8" s="5" t="s">
        <v>70</v>
      </c>
      <c r="M8" s="5" t="s">
        <v>70</v>
      </c>
      <c r="N8" s="9"/>
      <c r="O8" s="9"/>
      <c r="P8" s="5" t="s">
        <v>20</v>
      </c>
      <c r="Q8" s="5" t="s">
        <v>20</v>
      </c>
      <c r="R8" s="29" t="s">
        <v>16</v>
      </c>
      <c r="S8" s="5" t="s">
        <v>20</v>
      </c>
      <c r="T8" s="5" t="s">
        <v>20</v>
      </c>
      <c r="U8" s="5" t="s">
        <v>69</v>
      </c>
      <c r="V8" s="5" t="s">
        <v>77</v>
      </c>
      <c r="W8" s="5" t="s">
        <v>69</v>
      </c>
      <c r="X8" s="5" t="s">
        <v>69</v>
      </c>
      <c r="Y8" s="5" t="s">
        <v>70</v>
      </c>
      <c r="Z8" s="5" t="s">
        <v>70</v>
      </c>
    </row>
    <row r="9" spans="1:24" ht="15">
      <c r="A9" s="1">
        <v>1600</v>
      </c>
      <c r="F9" s="2">
        <v>3.25</v>
      </c>
      <c r="S9" s="6"/>
      <c r="T9" s="6">
        <f>3*F9/18.0391</f>
        <v>0.5404925966373045</v>
      </c>
      <c r="U9" s="30" t="s">
        <v>14</v>
      </c>
      <c r="V9" s="6"/>
      <c r="W9" s="30" t="s">
        <v>14</v>
      </c>
      <c r="X9" s="30" t="s">
        <v>14</v>
      </c>
    </row>
    <row r="10" spans="1:26" ht="15">
      <c r="A10" s="1">
        <v>1601</v>
      </c>
      <c r="E10" s="2">
        <v>2.4</v>
      </c>
      <c r="M10" s="2">
        <v>8</v>
      </c>
      <c r="S10" s="6">
        <f>3*E10/1.80391</f>
        <v>3.991329944398556</v>
      </c>
      <c r="T10" s="6"/>
      <c r="U10" s="30" t="s">
        <v>15</v>
      </c>
      <c r="V10" s="6"/>
      <c r="W10" s="30" t="s">
        <v>15</v>
      </c>
      <c r="X10" s="30" t="s">
        <v>15</v>
      </c>
      <c r="Z10" s="16">
        <f>M10*3</f>
        <v>24</v>
      </c>
    </row>
    <row r="11" spans="1:22" ht="15">
      <c r="A11" s="1">
        <v>1602</v>
      </c>
      <c r="S11" s="6"/>
      <c r="T11" s="6"/>
      <c r="U11" s="6"/>
      <c r="V11" s="6"/>
    </row>
    <row r="12" spans="1:22" ht="15">
      <c r="A12" s="1">
        <v>1603</v>
      </c>
      <c r="E12" s="2">
        <v>2.3</v>
      </c>
      <c r="F12" s="2">
        <v>2.2</v>
      </c>
      <c r="S12" s="6">
        <f>3*E12/1.80391</f>
        <v>3.8250245300486165</v>
      </c>
      <c r="T12" s="6">
        <f>3*F12/18.0391</f>
        <v>0.3658719115698677</v>
      </c>
      <c r="U12" s="6"/>
      <c r="V12" s="6"/>
    </row>
    <row r="13" spans="1:22" ht="15">
      <c r="A13" s="1">
        <v>1604</v>
      </c>
      <c r="S13" s="6"/>
      <c r="T13" s="6"/>
      <c r="U13" s="6"/>
      <c r="V13" s="6"/>
    </row>
    <row r="14" spans="1:26" ht="15">
      <c r="A14" s="1">
        <v>1605</v>
      </c>
      <c r="F14" s="2">
        <v>2.4</v>
      </c>
      <c r="J14" s="2">
        <v>2.55</v>
      </c>
      <c r="M14" s="2">
        <v>14</v>
      </c>
      <c r="S14" s="6"/>
      <c r="T14" s="6">
        <f>3*F14/18.0391</f>
        <v>0.39913299443985556</v>
      </c>
      <c r="U14" s="6"/>
      <c r="V14" s="6"/>
      <c r="Z14" s="16">
        <f>M14*3</f>
        <v>42</v>
      </c>
    </row>
    <row r="15" spans="1:22" ht="15">
      <c r="A15" s="1">
        <v>1606</v>
      </c>
      <c r="S15" s="6"/>
      <c r="T15" s="6"/>
      <c r="U15" s="6"/>
      <c r="V15" s="6"/>
    </row>
    <row r="16" spans="1:22" ht="15">
      <c r="A16" s="1">
        <v>1607</v>
      </c>
      <c r="S16" s="6"/>
      <c r="T16" s="6"/>
      <c r="U16" s="6"/>
      <c r="V16" s="6"/>
    </row>
    <row r="17" spans="1:22" ht="15">
      <c r="A17" s="1">
        <v>1608</v>
      </c>
      <c r="S17" s="6"/>
      <c r="T17" s="6"/>
      <c r="U17" s="6"/>
      <c r="V17" s="6"/>
    </row>
    <row r="18" spans="1:26" ht="15">
      <c r="A18" s="1">
        <v>1609</v>
      </c>
      <c r="B18" s="2">
        <v>0.74</v>
      </c>
      <c r="E18" s="2">
        <v>3</v>
      </c>
      <c r="F18" s="2">
        <v>3.75</v>
      </c>
      <c r="G18" s="2">
        <v>7.9</v>
      </c>
      <c r="I18" s="11"/>
      <c r="J18" s="2">
        <v>3.5</v>
      </c>
      <c r="M18" s="2">
        <v>13</v>
      </c>
      <c r="P18" s="6">
        <f>(3*B18)/18.0391</f>
        <v>0.12306600661895548</v>
      </c>
      <c r="S18" s="6">
        <f>3*E18/1.80391</f>
        <v>4.989162430498196</v>
      </c>
      <c r="T18" s="6">
        <f>3*F18/18.0391</f>
        <v>0.6236453038122745</v>
      </c>
      <c r="U18" s="6"/>
      <c r="V18" s="6"/>
      <c r="Z18" s="16">
        <f>M18*3</f>
        <v>39</v>
      </c>
    </row>
    <row r="19" spans="1:26" ht="15">
      <c r="A19" s="1">
        <v>1610</v>
      </c>
      <c r="B19" s="2">
        <v>1</v>
      </c>
      <c r="E19" s="2">
        <v>2.8</v>
      </c>
      <c r="H19" s="2">
        <v>0.5</v>
      </c>
      <c r="I19" s="11"/>
      <c r="K19" s="2">
        <v>4</v>
      </c>
      <c r="L19" s="2">
        <v>0.1</v>
      </c>
      <c r="M19" s="2">
        <v>13.7</v>
      </c>
      <c r="P19" s="6">
        <f>(3*B19)/18.0391</f>
        <v>0.16630541434993984</v>
      </c>
      <c r="S19" s="6">
        <f aca="true" t="shared" si="0" ref="S19:S26">3*E19/1.80391</f>
        <v>4.6565516017983155</v>
      </c>
      <c r="T19" s="6"/>
      <c r="U19" s="6"/>
      <c r="V19" s="6">
        <v>0.5</v>
      </c>
      <c r="Y19" s="6">
        <f>L19*3</f>
        <v>0.30000000000000004</v>
      </c>
      <c r="Z19" s="16">
        <f>M19*3</f>
        <v>41.099999999999994</v>
      </c>
    </row>
    <row r="20" spans="1:22" ht="15">
      <c r="A20" s="1">
        <v>1611</v>
      </c>
      <c r="E20" s="2">
        <v>2.1</v>
      </c>
      <c r="G20" s="2">
        <v>10.2</v>
      </c>
      <c r="H20" s="2">
        <v>0.9</v>
      </c>
      <c r="I20" s="11">
        <f>G20/H20</f>
        <v>11.333333333333332</v>
      </c>
      <c r="S20" s="6">
        <f t="shared" si="0"/>
        <v>3.4924137013487373</v>
      </c>
      <c r="T20" s="6"/>
      <c r="U20" s="6"/>
      <c r="V20" s="6">
        <v>0.9</v>
      </c>
    </row>
    <row r="21" spans="1:22" ht="15">
      <c r="A21" s="1">
        <v>1612</v>
      </c>
      <c r="D21" s="2">
        <v>6</v>
      </c>
      <c r="E21" s="2">
        <v>1.35</v>
      </c>
      <c r="F21" s="2">
        <v>2.55</v>
      </c>
      <c r="G21" s="2">
        <v>9.5</v>
      </c>
      <c r="I21" s="11"/>
      <c r="R21" s="27">
        <f>3*D21/600</f>
        <v>0.03</v>
      </c>
      <c r="S21" s="6">
        <f t="shared" si="0"/>
        <v>2.2451230937241884</v>
      </c>
      <c r="T21" s="6">
        <f>3*F21/18.0391</f>
        <v>0.4240788065923466</v>
      </c>
      <c r="U21" s="6"/>
      <c r="V21" s="6"/>
    </row>
    <row r="22" spans="1:22" ht="15">
      <c r="A22" s="1">
        <v>1613</v>
      </c>
      <c r="E22" s="2">
        <v>1.5</v>
      </c>
      <c r="I22" s="11"/>
      <c r="S22" s="6">
        <f t="shared" si="0"/>
        <v>2.494581215249098</v>
      </c>
      <c r="T22" s="6"/>
      <c r="U22" s="6"/>
      <c r="V22" s="6"/>
    </row>
    <row r="23" spans="1:26" ht="15">
      <c r="A23" s="1">
        <v>1614</v>
      </c>
      <c r="E23" s="2">
        <v>1.5</v>
      </c>
      <c r="G23" s="2">
        <v>3</v>
      </c>
      <c r="I23" s="11"/>
      <c r="J23" s="2">
        <v>3</v>
      </c>
      <c r="M23" s="2">
        <v>13.5</v>
      </c>
      <c r="S23" s="6">
        <f t="shared" si="0"/>
        <v>2.494581215249098</v>
      </c>
      <c r="T23" s="6"/>
      <c r="U23" s="6"/>
      <c r="V23" s="6"/>
      <c r="Z23" s="16">
        <f>M23*3</f>
        <v>40.5</v>
      </c>
    </row>
    <row r="24" spans="1:26" ht="15">
      <c r="A24" s="1">
        <v>1615</v>
      </c>
      <c r="D24" s="2">
        <v>2</v>
      </c>
      <c r="E24" s="2">
        <v>1.8</v>
      </c>
      <c r="I24" s="11"/>
      <c r="R24" s="27">
        <f>3*D24/600</f>
        <v>0.01</v>
      </c>
      <c r="S24" s="6">
        <f t="shared" si="0"/>
        <v>2.9934974582989176</v>
      </c>
      <c r="T24" s="6"/>
      <c r="U24" s="6"/>
      <c r="V24" s="6"/>
      <c r="Z24" s="16"/>
    </row>
    <row r="25" spans="1:26" ht="15">
      <c r="A25" s="1">
        <v>1616</v>
      </c>
      <c r="D25" s="2">
        <v>2</v>
      </c>
      <c r="E25" s="2">
        <v>1.8</v>
      </c>
      <c r="G25" s="2">
        <v>4.5</v>
      </c>
      <c r="I25" s="11"/>
      <c r="M25" s="2">
        <v>12.5</v>
      </c>
      <c r="R25" s="27">
        <f>3*D25/600</f>
        <v>0.01</v>
      </c>
      <c r="S25" s="6">
        <f t="shared" si="0"/>
        <v>2.9934974582989176</v>
      </c>
      <c r="T25" s="6"/>
      <c r="U25" s="6"/>
      <c r="V25" s="6"/>
      <c r="Z25" s="16">
        <f>M25*3</f>
        <v>37.5</v>
      </c>
    </row>
    <row r="26" spans="1:26" ht="15">
      <c r="A26" s="1">
        <v>1617</v>
      </c>
      <c r="E26" s="2">
        <v>2.8</v>
      </c>
      <c r="F26" s="2">
        <v>5</v>
      </c>
      <c r="H26" s="2">
        <v>0.6</v>
      </c>
      <c r="I26" s="11"/>
      <c r="J26" s="2">
        <v>2.8</v>
      </c>
      <c r="L26" s="2">
        <v>0.1</v>
      </c>
      <c r="M26" s="2">
        <v>15</v>
      </c>
      <c r="S26" s="6">
        <f t="shared" si="0"/>
        <v>4.6565516017983155</v>
      </c>
      <c r="T26" s="6">
        <f>3*F26/18.0391</f>
        <v>0.8315270717496992</v>
      </c>
      <c r="U26" s="6"/>
      <c r="V26" s="6">
        <v>0.6</v>
      </c>
      <c r="Y26" s="6">
        <f>L26*3</f>
        <v>0.30000000000000004</v>
      </c>
      <c r="Z26" s="16">
        <f>M26*3</f>
        <v>45</v>
      </c>
    </row>
    <row r="27" spans="1:26" ht="15">
      <c r="A27" s="1">
        <v>1618</v>
      </c>
      <c r="F27" s="2">
        <v>3.32</v>
      </c>
      <c r="I27" s="11"/>
      <c r="J27" s="2">
        <v>2.8</v>
      </c>
      <c r="M27" s="2">
        <v>13.5</v>
      </c>
      <c r="S27" s="6"/>
      <c r="T27" s="6">
        <f>3*F27/18.0391</f>
        <v>0.5521339756418002</v>
      </c>
      <c r="U27" s="6"/>
      <c r="V27" s="6"/>
      <c r="Y27" s="6"/>
      <c r="Z27" s="16">
        <f>M27*3</f>
        <v>40.5</v>
      </c>
    </row>
    <row r="28" spans="1:22" ht="15">
      <c r="A28" s="1">
        <v>1619</v>
      </c>
      <c r="I28" s="11"/>
      <c r="S28" s="6"/>
      <c r="T28" s="6"/>
      <c r="U28" s="6"/>
      <c r="V28" s="6"/>
    </row>
    <row r="29" spans="1:22" ht="15">
      <c r="A29" s="1">
        <v>1620</v>
      </c>
      <c r="E29" s="2">
        <v>2</v>
      </c>
      <c r="F29" s="2">
        <v>3.3</v>
      </c>
      <c r="H29" s="2">
        <v>0.5</v>
      </c>
      <c r="I29" s="11"/>
      <c r="S29" s="6">
        <f>3*E29/1.80391</f>
        <v>3.3261082869987972</v>
      </c>
      <c r="T29" s="6">
        <f>3*F29/18.0391</f>
        <v>0.5488078673548014</v>
      </c>
      <c r="U29" s="6"/>
      <c r="V29" s="6">
        <v>0.5</v>
      </c>
    </row>
    <row r="30" spans="1:22" ht="15">
      <c r="A30" s="1">
        <v>1621</v>
      </c>
      <c r="G30" s="2">
        <v>10.9</v>
      </c>
      <c r="H30" s="2">
        <v>0.5</v>
      </c>
      <c r="I30" s="11">
        <f>G30/H30</f>
        <v>21.8</v>
      </c>
      <c r="K30" s="2">
        <v>3</v>
      </c>
      <c r="S30" s="6"/>
      <c r="T30" s="6"/>
      <c r="U30" s="6"/>
      <c r="V30" s="6">
        <v>0.5</v>
      </c>
    </row>
    <row r="31" spans="1:22" ht="15">
      <c r="A31" s="1">
        <v>1622</v>
      </c>
      <c r="C31" s="2">
        <v>0.25</v>
      </c>
      <c r="F31" s="2">
        <v>3.7</v>
      </c>
      <c r="I31" s="11"/>
      <c r="K31" s="2">
        <v>4.2</v>
      </c>
      <c r="Q31" s="6">
        <f>3*C31/1.80391</f>
        <v>0.41576353587484965</v>
      </c>
      <c r="S31" s="6"/>
      <c r="T31" s="6">
        <f>3*F31/18.0391</f>
        <v>0.6153300330947775</v>
      </c>
      <c r="U31" s="6"/>
      <c r="V31" s="6"/>
    </row>
    <row r="32" spans="1:22" ht="15">
      <c r="A32" s="1">
        <v>1623</v>
      </c>
      <c r="C32" s="2">
        <v>0.25</v>
      </c>
      <c r="I32" s="11"/>
      <c r="Q32" s="6">
        <f aca="true" t="shared" si="1" ref="Q32:Q39">3*C32/1.80391</f>
        <v>0.41576353587484965</v>
      </c>
      <c r="S32" s="6"/>
      <c r="T32" s="6"/>
      <c r="U32" s="6"/>
      <c r="V32" s="6"/>
    </row>
    <row r="33" spans="1:22" ht="15">
      <c r="A33" s="1">
        <v>1624</v>
      </c>
      <c r="C33" s="2">
        <v>0.25</v>
      </c>
      <c r="I33" s="11"/>
      <c r="Q33" s="6">
        <f t="shared" si="1"/>
        <v>0.41576353587484965</v>
      </c>
      <c r="S33" s="6"/>
      <c r="T33" s="6"/>
      <c r="U33" s="6"/>
      <c r="V33" s="6"/>
    </row>
    <row r="34" spans="1:22" ht="15">
      <c r="A34" s="1">
        <v>1625</v>
      </c>
      <c r="B34" s="2">
        <v>1</v>
      </c>
      <c r="C34" s="2">
        <v>0.25</v>
      </c>
      <c r="G34" s="2">
        <v>20</v>
      </c>
      <c r="H34" s="2">
        <v>0.6</v>
      </c>
      <c r="I34" s="11">
        <f>G34/H34</f>
        <v>33.333333333333336</v>
      </c>
      <c r="J34" s="2">
        <v>2.9</v>
      </c>
      <c r="P34" s="6">
        <f>(3*B34)/18.0391</f>
        <v>0.16630541434993984</v>
      </c>
      <c r="Q34" s="6">
        <f t="shared" si="1"/>
        <v>0.41576353587484965</v>
      </c>
      <c r="S34" s="6"/>
      <c r="T34" s="6"/>
      <c r="U34" s="6"/>
      <c r="V34" s="6">
        <v>0.6</v>
      </c>
    </row>
    <row r="35" spans="1:26" ht="15">
      <c r="A35" s="1">
        <v>1626</v>
      </c>
      <c r="C35" s="2">
        <v>0.3</v>
      </c>
      <c r="F35" s="2">
        <v>7</v>
      </c>
      <c r="I35" s="11"/>
      <c r="M35" s="2">
        <v>13.5</v>
      </c>
      <c r="Q35" s="6">
        <f t="shared" si="1"/>
        <v>0.4989162430498195</v>
      </c>
      <c r="S35" s="6"/>
      <c r="T35" s="6">
        <f>3*F35/18.0391</f>
        <v>1.1641379004495789</v>
      </c>
      <c r="U35" s="6"/>
      <c r="V35" s="6"/>
      <c r="Z35" s="16">
        <f>M35*3</f>
        <v>40.5</v>
      </c>
    </row>
    <row r="36" spans="1:26" ht="15">
      <c r="A36" s="1">
        <v>1627</v>
      </c>
      <c r="C36" s="2">
        <v>0.3</v>
      </c>
      <c r="E36" s="2">
        <v>1.8</v>
      </c>
      <c r="F36" s="2">
        <v>3.9</v>
      </c>
      <c r="I36" s="11"/>
      <c r="Q36" s="6">
        <f t="shared" si="1"/>
        <v>0.4989162430498195</v>
      </c>
      <c r="S36" s="6">
        <f aca="true" t="shared" si="2" ref="S36:S48">3*E36/1.80391</f>
        <v>2.9934974582989176</v>
      </c>
      <c r="T36" s="6">
        <f aca="true" t="shared" si="3" ref="T36:T48">3*F36/18.0391</f>
        <v>0.6485911159647654</v>
      </c>
      <c r="U36" s="6"/>
      <c r="V36" s="6"/>
      <c r="Z36" s="16"/>
    </row>
    <row r="37" spans="1:26" ht="15">
      <c r="A37" s="1">
        <v>1628</v>
      </c>
      <c r="C37" s="2">
        <v>0.3</v>
      </c>
      <c r="D37" s="2">
        <v>2</v>
      </c>
      <c r="E37" s="2">
        <v>1.7</v>
      </c>
      <c r="F37" s="2">
        <v>3.9</v>
      </c>
      <c r="H37" s="2">
        <v>0.8</v>
      </c>
      <c r="I37" s="11"/>
      <c r="M37" s="2">
        <v>11.2</v>
      </c>
      <c r="Q37" s="6">
        <f t="shared" si="1"/>
        <v>0.4989162430498195</v>
      </c>
      <c r="R37" s="27">
        <f>3*D37/600</f>
        <v>0.01</v>
      </c>
      <c r="S37" s="6">
        <f t="shared" si="2"/>
        <v>2.8271920439489775</v>
      </c>
      <c r="T37" s="6">
        <f t="shared" si="3"/>
        <v>0.6485911159647654</v>
      </c>
      <c r="U37" s="6"/>
      <c r="V37" s="6">
        <v>0.8</v>
      </c>
      <c r="Z37" s="16">
        <f>M37*3</f>
        <v>33.599999999999994</v>
      </c>
    </row>
    <row r="38" spans="1:26" ht="15">
      <c r="A38" s="1">
        <v>1629</v>
      </c>
      <c r="E38" s="2">
        <v>1.9</v>
      </c>
      <c r="F38" s="2">
        <v>3.6</v>
      </c>
      <c r="H38" s="2">
        <v>0.65</v>
      </c>
      <c r="I38" s="11"/>
      <c r="J38" s="2">
        <v>3.1</v>
      </c>
      <c r="S38" s="6">
        <f t="shared" si="2"/>
        <v>3.159802872648857</v>
      </c>
      <c r="T38" s="6">
        <f t="shared" si="3"/>
        <v>0.5986994916597834</v>
      </c>
      <c r="U38" s="6"/>
      <c r="V38" s="6">
        <v>0.65</v>
      </c>
      <c r="Z38" s="16"/>
    </row>
    <row r="39" spans="1:26" ht="15">
      <c r="A39" s="1">
        <v>1630</v>
      </c>
      <c r="C39" s="2">
        <v>0.3</v>
      </c>
      <c r="D39" s="2">
        <v>2</v>
      </c>
      <c r="E39" s="2">
        <v>2.2</v>
      </c>
      <c r="F39" s="2">
        <v>3.32</v>
      </c>
      <c r="G39" s="2">
        <v>14.9</v>
      </c>
      <c r="H39" s="2">
        <v>0.5</v>
      </c>
      <c r="I39" s="11">
        <f>G39/H39</f>
        <v>29.8</v>
      </c>
      <c r="J39" s="2">
        <v>3.55</v>
      </c>
      <c r="Q39" s="6">
        <f t="shared" si="1"/>
        <v>0.4989162430498195</v>
      </c>
      <c r="R39" s="27">
        <f>3*D39/600</f>
        <v>0.01</v>
      </c>
      <c r="S39" s="6">
        <f t="shared" si="2"/>
        <v>3.6587191156986774</v>
      </c>
      <c r="T39" s="6">
        <f t="shared" si="3"/>
        <v>0.5521339756418002</v>
      </c>
      <c r="U39" s="6"/>
      <c r="V39" s="6">
        <v>0.5</v>
      </c>
      <c r="Z39" s="16"/>
    </row>
    <row r="40" spans="1:26" ht="15">
      <c r="A40" s="1">
        <v>1631</v>
      </c>
      <c r="D40" s="2">
        <v>4</v>
      </c>
      <c r="E40" s="2">
        <v>2.2</v>
      </c>
      <c r="F40" s="2">
        <v>3.33</v>
      </c>
      <c r="G40" s="2">
        <v>7</v>
      </c>
      <c r="I40" s="11"/>
      <c r="L40" s="2">
        <v>0.2</v>
      </c>
      <c r="M40" s="2">
        <v>11.2</v>
      </c>
      <c r="R40" s="27">
        <f>3*D40/600</f>
        <v>0.02</v>
      </c>
      <c r="S40" s="6">
        <f t="shared" si="2"/>
        <v>3.6587191156986774</v>
      </c>
      <c r="T40" s="6">
        <f t="shared" si="3"/>
        <v>0.5537970297852997</v>
      </c>
      <c r="U40" s="6"/>
      <c r="V40" s="6"/>
      <c r="Y40" s="6">
        <f>L40*3</f>
        <v>0.6000000000000001</v>
      </c>
      <c r="Z40" s="16">
        <f>M40*3</f>
        <v>33.599999999999994</v>
      </c>
    </row>
    <row r="41" spans="1:26" ht="15">
      <c r="A41" s="1">
        <v>1632</v>
      </c>
      <c r="E41" s="2">
        <v>1.8</v>
      </c>
      <c r="F41" s="2">
        <v>3.5</v>
      </c>
      <c r="G41" s="2">
        <v>13.5</v>
      </c>
      <c r="I41" s="11"/>
      <c r="M41" s="2">
        <v>13.5</v>
      </c>
      <c r="S41" s="6">
        <f t="shared" si="2"/>
        <v>2.9934974582989176</v>
      </c>
      <c r="T41" s="6">
        <f t="shared" si="3"/>
        <v>0.5820689502247894</v>
      </c>
      <c r="U41" s="6"/>
      <c r="V41" s="6"/>
      <c r="Y41" s="6"/>
      <c r="Z41" s="16">
        <f>M41*3</f>
        <v>40.5</v>
      </c>
    </row>
    <row r="42" spans="1:26" ht="15">
      <c r="A42" s="1">
        <v>1633</v>
      </c>
      <c r="B42" s="2">
        <v>0.85</v>
      </c>
      <c r="D42" s="2">
        <v>2</v>
      </c>
      <c r="E42" s="2">
        <v>1.8</v>
      </c>
      <c r="F42" s="2">
        <v>4.57</v>
      </c>
      <c r="G42" s="2">
        <v>13</v>
      </c>
      <c r="I42" s="11"/>
      <c r="M42" s="2">
        <v>16.75</v>
      </c>
      <c r="P42" s="6">
        <f>(3*B42)/18.0391</f>
        <v>0.14135960219744886</v>
      </c>
      <c r="R42" s="27">
        <f>3*D42/600</f>
        <v>0.01</v>
      </c>
      <c r="S42" s="6">
        <f t="shared" si="2"/>
        <v>2.9934974582989176</v>
      </c>
      <c r="T42" s="6">
        <f t="shared" si="3"/>
        <v>0.7600157435792251</v>
      </c>
      <c r="U42" s="6"/>
      <c r="V42" s="6"/>
      <c r="Y42" s="6"/>
      <c r="Z42" s="16">
        <f>M42*3</f>
        <v>50.25</v>
      </c>
    </row>
    <row r="43" spans="1:22" ht="15">
      <c r="A43" s="1">
        <v>1634</v>
      </c>
      <c r="D43" s="2">
        <v>2</v>
      </c>
      <c r="E43" s="2">
        <v>2</v>
      </c>
      <c r="F43" s="2">
        <v>7</v>
      </c>
      <c r="H43" s="2">
        <v>0.7</v>
      </c>
      <c r="R43" s="27">
        <f>3*D43/600</f>
        <v>0.01</v>
      </c>
      <c r="S43" s="6">
        <f t="shared" si="2"/>
        <v>3.3261082869987972</v>
      </c>
      <c r="T43" s="6">
        <f t="shared" si="3"/>
        <v>1.1641379004495789</v>
      </c>
      <c r="U43" s="6"/>
      <c r="V43" s="6">
        <v>0.7</v>
      </c>
    </row>
    <row r="44" spans="1:22" ht="15">
      <c r="A44" s="1">
        <v>1635</v>
      </c>
      <c r="B44" s="2">
        <v>1</v>
      </c>
      <c r="C44" s="2">
        <v>0.3</v>
      </c>
      <c r="D44" s="2">
        <v>2</v>
      </c>
      <c r="E44" s="2">
        <v>2.9</v>
      </c>
      <c r="F44" s="2">
        <v>5.55</v>
      </c>
      <c r="P44" s="6">
        <f>(3*B44)/18.0391</f>
        <v>0.16630541434993984</v>
      </c>
      <c r="Q44" s="6">
        <f>3*C44/1.80391</f>
        <v>0.4989162430498195</v>
      </c>
      <c r="R44" s="27">
        <f>3*D44/600</f>
        <v>0.01</v>
      </c>
      <c r="S44" s="6">
        <f t="shared" si="2"/>
        <v>4.822857016148256</v>
      </c>
      <c r="T44" s="6">
        <f t="shared" si="3"/>
        <v>0.922995049642166</v>
      </c>
      <c r="U44" s="6"/>
      <c r="V44" s="6"/>
    </row>
    <row r="45" spans="1:22" ht="15">
      <c r="A45" s="1">
        <v>1636</v>
      </c>
      <c r="B45" s="2">
        <v>1.54</v>
      </c>
      <c r="C45" s="2">
        <v>0.4</v>
      </c>
      <c r="D45" s="2">
        <v>2</v>
      </c>
      <c r="E45" s="2">
        <v>3.9</v>
      </c>
      <c r="F45" s="2">
        <v>6.95</v>
      </c>
      <c r="P45" s="6">
        <f>(3*B45)/18.0391</f>
        <v>0.2561103380989074</v>
      </c>
      <c r="Q45" s="6">
        <f>3*C45/1.80391</f>
        <v>0.6652216573997596</v>
      </c>
      <c r="R45" s="27">
        <f>3*D45/600</f>
        <v>0.01</v>
      </c>
      <c r="S45" s="6">
        <f t="shared" si="2"/>
        <v>6.485911159647654</v>
      </c>
      <c r="T45" s="6">
        <f t="shared" si="3"/>
        <v>1.155822629732082</v>
      </c>
      <c r="U45" s="6"/>
      <c r="V45" s="6"/>
    </row>
    <row r="46" spans="1:22" ht="15">
      <c r="A46" s="1">
        <v>1637</v>
      </c>
      <c r="D46" s="2">
        <v>2</v>
      </c>
      <c r="F46" s="2">
        <v>7.5</v>
      </c>
      <c r="R46" s="27">
        <f>3*D46/600</f>
        <v>0.01</v>
      </c>
      <c r="S46" s="6"/>
      <c r="T46" s="6">
        <f t="shared" si="3"/>
        <v>1.247290607624549</v>
      </c>
      <c r="U46" s="6"/>
      <c r="V46" s="6"/>
    </row>
    <row r="47" spans="1:22" ht="15">
      <c r="A47" s="1">
        <v>1638</v>
      </c>
      <c r="D47" s="2">
        <v>2</v>
      </c>
      <c r="E47" s="2">
        <v>3.2</v>
      </c>
      <c r="F47" s="2">
        <v>9.8</v>
      </c>
      <c r="R47" s="27">
        <f>3*D47/600</f>
        <v>0.01</v>
      </c>
      <c r="S47" s="6">
        <f t="shared" si="2"/>
        <v>5.321773259198077</v>
      </c>
      <c r="T47" s="6">
        <f t="shared" si="3"/>
        <v>1.6297930606294107</v>
      </c>
      <c r="U47" s="6"/>
      <c r="V47" s="6"/>
    </row>
    <row r="48" spans="1:22" ht="15">
      <c r="A48" s="1">
        <v>1639</v>
      </c>
      <c r="C48" s="2">
        <v>0.4</v>
      </c>
      <c r="E48" s="2">
        <v>4.4</v>
      </c>
      <c r="F48" s="2">
        <v>5.08</v>
      </c>
      <c r="H48" s="2">
        <v>1.1</v>
      </c>
      <c r="Q48" s="6">
        <f>3*C48/1.80391</f>
        <v>0.6652216573997596</v>
      </c>
      <c r="S48" s="6">
        <f t="shared" si="2"/>
        <v>7.317438231397355</v>
      </c>
      <c r="T48" s="6">
        <f t="shared" si="3"/>
        <v>0.8448315048976944</v>
      </c>
      <c r="U48" s="6"/>
      <c r="V48" s="6">
        <v>1.1</v>
      </c>
    </row>
    <row r="49" spans="1:22" ht="15">
      <c r="A49" s="1">
        <v>1640</v>
      </c>
      <c r="B49" s="2">
        <v>1</v>
      </c>
      <c r="P49" s="6">
        <f>(3*B49)/18.0391</f>
        <v>0.16630541434993984</v>
      </c>
      <c r="S49" s="6"/>
      <c r="T49" s="6"/>
      <c r="U49" s="6"/>
      <c r="V49" s="6"/>
    </row>
    <row r="50" spans="1:22" ht="15">
      <c r="A50" s="1">
        <v>1641</v>
      </c>
      <c r="S50" s="6"/>
      <c r="T50" s="6"/>
      <c r="U50" s="6"/>
      <c r="V50" s="6"/>
    </row>
    <row r="51" spans="1:22" ht="15">
      <c r="A51" s="1">
        <v>1642</v>
      </c>
      <c r="S51" s="6"/>
      <c r="T51" s="6"/>
      <c r="U51" s="6"/>
      <c r="V51" s="6"/>
    </row>
    <row r="52" spans="1:22" ht="15">
      <c r="A52" s="1">
        <v>1643</v>
      </c>
      <c r="S52" s="6"/>
      <c r="T52" s="6"/>
      <c r="U52" s="6"/>
      <c r="V52" s="6"/>
    </row>
    <row r="53" spans="1:22" ht="15">
      <c r="A53" s="1">
        <v>1644</v>
      </c>
      <c r="S53" s="6"/>
      <c r="T53" s="6"/>
      <c r="U53" s="6"/>
      <c r="V53" s="6"/>
    </row>
    <row r="54" spans="1:22" ht="15">
      <c r="A54" s="1">
        <v>1645</v>
      </c>
      <c r="H54" s="2">
        <v>0.85</v>
      </c>
      <c r="S54" s="6"/>
      <c r="T54" s="6"/>
      <c r="U54" s="6"/>
      <c r="V54" s="6">
        <v>0.85</v>
      </c>
    </row>
    <row r="55" spans="1:22" ht="15">
      <c r="A55" s="1">
        <v>1646</v>
      </c>
      <c r="S55" s="6"/>
      <c r="T55" s="6"/>
      <c r="U55" s="6"/>
      <c r="V55" s="6"/>
    </row>
    <row r="56" spans="1:22" ht="15">
      <c r="A56" s="1">
        <v>1647</v>
      </c>
      <c r="E56" s="2">
        <v>1.9</v>
      </c>
      <c r="F56" s="2">
        <v>6</v>
      </c>
      <c r="J56" s="2">
        <v>5.5</v>
      </c>
      <c r="S56" s="6">
        <f>3.75*E56/1.80391</f>
        <v>3.949753590811072</v>
      </c>
      <c r="T56" s="6">
        <f>3.75*F56/18.0391</f>
        <v>1.247290607624549</v>
      </c>
      <c r="U56" s="6"/>
      <c r="V56" s="6"/>
    </row>
    <row r="57" spans="1:22" ht="15">
      <c r="A57" s="1">
        <v>1648</v>
      </c>
      <c r="S57" s="6"/>
      <c r="T57" s="6"/>
      <c r="U57" s="6"/>
      <c r="V57" s="6"/>
    </row>
    <row r="58" spans="1:22" ht="15">
      <c r="A58" s="1">
        <v>1649</v>
      </c>
      <c r="S58" s="6"/>
      <c r="T58" s="6"/>
      <c r="U58" s="6"/>
      <c r="V58" s="6"/>
    </row>
    <row r="59" spans="1:22" ht="15">
      <c r="A59" s="1">
        <v>1650</v>
      </c>
      <c r="S59" s="6"/>
      <c r="T59" s="6"/>
      <c r="U59" s="6"/>
      <c r="V59" s="6"/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5"/>
  <sheetViews>
    <sheetView zoomScale="125" zoomScaleNormal="125" workbookViewId="0" topLeftCell="A1">
      <selection activeCell="A35" sqref="A35"/>
    </sheetView>
  </sheetViews>
  <sheetFormatPr defaultColWidth="11.421875" defaultRowHeight="12.75"/>
  <cols>
    <col min="1" max="16384" width="8.8515625" style="1" customWidth="1"/>
  </cols>
  <sheetData>
    <row r="3" ht="15">
      <c r="A3" s="1" t="s">
        <v>10</v>
      </c>
    </row>
    <row r="4" ht="15">
      <c r="A4" s="1" t="s">
        <v>2</v>
      </c>
    </row>
    <row r="5" spans="2:7" ht="15">
      <c r="B5" s="1" t="s">
        <v>93</v>
      </c>
      <c r="G5" s="1" t="s">
        <v>3</v>
      </c>
    </row>
    <row r="6" ht="15">
      <c r="A6" s="1" t="s">
        <v>28</v>
      </c>
    </row>
    <row r="7" ht="15">
      <c r="A7" s="1" t="s">
        <v>29</v>
      </c>
    </row>
    <row r="8" ht="15">
      <c r="A8" s="1" t="s">
        <v>30</v>
      </c>
    </row>
    <row r="9" ht="15">
      <c r="A9" s="1" t="s">
        <v>31</v>
      </c>
    </row>
    <row r="10" spans="1:4" ht="15">
      <c r="A10" s="1" t="s">
        <v>32</v>
      </c>
      <c r="D10" s="1" t="s">
        <v>98</v>
      </c>
    </row>
    <row r="11" ht="15">
      <c r="A11" s="1" t="s">
        <v>33</v>
      </c>
    </row>
    <row r="13" ht="15">
      <c r="A13" s="1" t="s">
        <v>35</v>
      </c>
    </row>
    <row r="14" ht="15">
      <c r="A14" s="1" t="s">
        <v>34</v>
      </c>
    </row>
    <row r="15" ht="15">
      <c r="A15" s="12" t="s">
        <v>92</v>
      </c>
    </row>
    <row r="16" ht="15">
      <c r="A16" s="1" t="s">
        <v>37</v>
      </c>
    </row>
    <row r="17" ht="15">
      <c r="A17" s="1" t="s">
        <v>38</v>
      </c>
    </row>
    <row r="18" ht="15">
      <c r="A18" s="1" t="s">
        <v>39</v>
      </c>
    </row>
    <row r="20" ht="15">
      <c r="A20" s="1" t="s">
        <v>36</v>
      </c>
    </row>
    <row r="21" ht="15">
      <c r="A21" s="1" t="s">
        <v>99</v>
      </c>
    </row>
    <row r="22" spans="1:4" ht="15">
      <c r="A22" s="1" t="s">
        <v>40</v>
      </c>
      <c r="B22" s="14"/>
      <c r="C22" s="14"/>
      <c r="D22" s="14"/>
    </row>
    <row r="23" spans="1:4" ht="15">
      <c r="A23" s="1" t="s">
        <v>41</v>
      </c>
      <c r="B23" s="14"/>
      <c r="C23" s="15" t="s">
        <v>19</v>
      </c>
      <c r="D23" s="14"/>
    </row>
    <row r="24" spans="2:4" ht="15">
      <c r="B24" s="14"/>
      <c r="C24" s="14"/>
      <c r="D24" s="14"/>
    </row>
    <row r="25" spans="1:4" ht="15">
      <c r="A25" s="1" t="s">
        <v>66</v>
      </c>
      <c r="B25" s="14"/>
      <c r="C25" s="14"/>
      <c r="D25" s="14"/>
    </row>
    <row r="26" ht="15">
      <c r="A26" s="1" t="s">
        <v>52</v>
      </c>
    </row>
    <row r="27" ht="15">
      <c r="A27" s="1" t="s">
        <v>53</v>
      </c>
    </row>
    <row r="28" ht="15">
      <c r="A28" s="1" t="s">
        <v>67</v>
      </c>
    </row>
    <row r="30" ht="15">
      <c r="A30" s="26" t="s">
        <v>7</v>
      </c>
    </row>
    <row r="31" ht="15">
      <c r="A31" s="1" t="s">
        <v>4</v>
      </c>
    </row>
    <row r="32" ht="15">
      <c r="A32" s="1" t="s">
        <v>5</v>
      </c>
    </row>
    <row r="33" ht="15">
      <c r="A33" s="1" t="s">
        <v>6</v>
      </c>
    </row>
    <row r="34" ht="15">
      <c r="A34" s="1" t="s">
        <v>9</v>
      </c>
    </row>
    <row r="35" ht="15">
      <c r="A35" s="1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Univerisity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dsjacks</dc:creator>
  <cp:keywords/>
  <dc:description/>
  <cp:lastModifiedBy>Peter H. Lindert</cp:lastModifiedBy>
  <dcterms:created xsi:type="dcterms:W3CDTF">2002-04-27T21:49:51Z</dcterms:created>
  <dcterms:modified xsi:type="dcterms:W3CDTF">2006-06-05T20:16:22Z</dcterms:modified>
  <cp:category/>
  <cp:version/>
  <cp:contentType/>
  <cp:contentStatus/>
</cp:coreProperties>
</file>