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0" yWindow="0" windowWidth="25600" windowHeight="16060" tabRatio="677" activeTab="2"/>
  </bookViews>
  <sheets>
    <sheet name="variable list" sheetId="2" r:id="rId1"/>
    <sheet name="Some code values" sheetId="3" r:id="rId2"/>
    <sheet name="regression detailed" sheetId="5" r:id="rId3"/>
    <sheet name="regression condensed" sheetId="9" r:id="rId4"/>
    <sheet name="agez effect" sheetId="6" r:id="rId5"/>
    <sheet name="Table 3-5 occ-time-place" sheetId="8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8" l="1"/>
  <c r="D17" i="8"/>
  <c r="E17" i="8"/>
  <c r="F17" i="8"/>
  <c r="G17" i="8"/>
  <c r="B17" i="8"/>
  <c r="AH31" i="5"/>
  <c r="AI31" i="5"/>
  <c r="AJ31" i="5"/>
  <c r="AH32" i="5"/>
  <c r="AI32" i="5"/>
  <c r="AJ32" i="5"/>
  <c r="AH33" i="5"/>
  <c r="AI33" i="5"/>
  <c r="AH34" i="5"/>
  <c r="AI34" i="5"/>
  <c r="AH35" i="5"/>
  <c r="AI35" i="5"/>
  <c r="AJ35" i="5"/>
  <c r="AJ30" i="5"/>
  <c r="AI30" i="5"/>
  <c r="AH30" i="5"/>
  <c r="AH19" i="5"/>
  <c r="AI19" i="5"/>
  <c r="AJ19" i="5"/>
  <c r="AH20" i="5"/>
  <c r="AI20" i="5"/>
  <c r="AJ20" i="5"/>
  <c r="AH21" i="5"/>
  <c r="AI21" i="5"/>
  <c r="AH22" i="5"/>
  <c r="AI22" i="5"/>
  <c r="AH23" i="5"/>
  <c r="AI23" i="5"/>
  <c r="AJ23" i="5"/>
  <c r="AJ18" i="5"/>
  <c r="AI18" i="5"/>
  <c r="AH18" i="5"/>
  <c r="AH9" i="5"/>
  <c r="AI9" i="5"/>
  <c r="AH10" i="5"/>
  <c r="AI10" i="5"/>
  <c r="AH11" i="5"/>
  <c r="AI11" i="5"/>
  <c r="AH12" i="5"/>
  <c r="AI12" i="5"/>
  <c r="AH13" i="5"/>
  <c r="AI13" i="5"/>
  <c r="AI8" i="5"/>
  <c r="AH8" i="5"/>
  <c r="B21" i="8"/>
  <c r="C21" i="8"/>
  <c r="D21" i="8"/>
  <c r="E21" i="8"/>
  <c r="F21" i="8"/>
  <c r="G21" i="8"/>
  <c r="B22" i="8"/>
  <c r="C22" i="8"/>
  <c r="D22" i="8"/>
  <c r="E22" i="8"/>
  <c r="F22" i="8"/>
  <c r="G22" i="8"/>
  <c r="B23" i="8"/>
  <c r="C23" i="8"/>
  <c r="D23" i="8"/>
  <c r="E23" i="8"/>
  <c r="F23" i="8"/>
  <c r="G23" i="8"/>
  <c r="B24" i="8"/>
  <c r="C24" i="8"/>
  <c r="D24" i="8"/>
  <c r="E24" i="8"/>
  <c r="F24" i="8"/>
  <c r="G24" i="8"/>
  <c r="C20" i="8"/>
  <c r="D20" i="8"/>
  <c r="G20" i="8"/>
  <c r="B20" i="8"/>
  <c r="AE53" i="5"/>
  <c r="AE54" i="5"/>
  <c r="AE55" i="5"/>
  <c r="AE56" i="5"/>
  <c r="AE57" i="5"/>
  <c r="AD54" i="5"/>
  <c r="AD55" i="5"/>
  <c r="AD56" i="5"/>
  <c r="AD57" i="5"/>
  <c r="AD53" i="5"/>
  <c r="AE52" i="5"/>
  <c r="AD52" i="5"/>
  <c r="Z53" i="5"/>
  <c r="AA53" i="5"/>
  <c r="Z54" i="5"/>
  <c r="AA54" i="5"/>
  <c r="Z55" i="5"/>
  <c r="AA55" i="5"/>
  <c r="Z56" i="5"/>
  <c r="AA56" i="5"/>
  <c r="Z57" i="5"/>
  <c r="AA57" i="5"/>
  <c r="Z52" i="5"/>
  <c r="AA52" i="5"/>
  <c r="V52" i="5"/>
  <c r="V53" i="5"/>
  <c r="V54" i="5"/>
  <c r="V55" i="5"/>
  <c r="V56" i="5"/>
  <c r="V57" i="5"/>
  <c r="V20" i="5"/>
  <c r="AD41" i="5"/>
  <c r="AD46" i="5"/>
  <c r="AE46" i="5"/>
  <c r="AD43" i="5"/>
  <c r="AE43" i="5"/>
  <c r="AD42" i="5"/>
  <c r="AE42" i="5"/>
  <c r="AE41" i="5"/>
  <c r="W57" i="5"/>
  <c r="W56" i="5"/>
  <c r="W55" i="5"/>
  <c r="W54" i="5"/>
  <c r="W53" i="5"/>
  <c r="W52" i="5"/>
  <c r="Z46" i="5"/>
  <c r="AA46" i="5"/>
  <c r="V46" i="5"/>
  <c r="W46" i="5"/>
  <c r="Z45" i="5"/>
  <c r="AA45" i="5"/>
  <c r="V45" i="5"/>
  <c r="W45" i="5"/>
  <c r="Z44" i="5"/>
  <c r="AA44" i="5"/>
  <c r="V44" i="5"/>
  <c r="W44" i="5"/>
  <c r="Z43" i="5"/>
  <c r="AA43" i="5"/>
  <c r="V43" i="5"/>
  <c r="W43" i="5"/>
  <c r="Z42" i="5"/>
  <c r="AA42" i="5"/>
  <c r="V42" i="5"/>
  <c r="W42" i="5"/>
  <c r="Z41" i="5"/>
  <c r="AA41" i="5"/>
  <c r="V41" i="5"/>
  <c r="W41" i="5"/>
  <c r="AD35" i="5"/>
  <c r="AE35" i="5"/>
  <c r="Z35" i="5"/>
  <c r="AA35" i="5"/>
  <c r="V35" i="5"/>
  <c r="W35" i="5"/>
  <c r="Z34" i="5"/>
  <c r="AA34" i="5"/>
  <c r="V34" i="5"/>
  <c r="W34" i="5"/>
  <c r="Z33" i="5"/>
  <c r="AA33" i="5"/>
  <c r="V33" i="5"/>
  <c r="W33" i="5"/>
  <c r="AD32" i="5"/>
  <c r="AE32" i="5"/>
  <c r="Z32" i="5"/>
  <c r="AA32" i="5"/>
  <c r="V32" i="5"/>
  <c r="W32" i="5"/>
  <c r="AD31" i="5"/>
  <c r="AE31" i="5"/>
  <c r="Z31" i="5"/>
  <c r="AA31" i="5"/>
  <c r="V31" i="5"/>
  <c r="W31" i="5"/>
  <c r="AD30" i="5"/>
  <c r="AE30" i="5"/>
  <c r="Z30" i="5"/>
  <c r="AA30" i="5"/>
  <c r="V30" i="5"/>
  <c r="W30" i="5"/>
  <c r="AD24" i="5"/>
  <c r="AE24" i="5"/>
  <c r="Z24" i="5"/>
  <c r="AA24" i="5"/>
  <c r="V24" i="5"/>
  <c r="W24" i="5"/>
  <c r="Z23" i="5"/>
  <c r="AA23" i="5"/>
  <c r="V23" i="5"/>
  <c r="W23" i="5"/>
  <c r="Z22" i="5"/>
  <c r="AA22" i="5"/>
  <c r="V22" i="5"/>
  <c r="W22" i="5"/>
  <c r="AD21" i="5"/>
  <c r="AE21" i="5"/>
  <c r="Z21" i="5"/>
  <c r="AA21" i="5"/>
  <c r="V21" i="5"/>
  <c r="W21" i="5"/>
  <c r="AD20" i="5"/>
  <c r="AE20" i="5"/>
  <c r="Z20" i="5"/>
  <c r="AA20" i="5"/>
  <c r="W20" i="5"/>
  <c r="AD19" i="5"/>
  <c r="AE19" i="5"/>
  <c r="Z19" i="5"/>
  <c r="AA19" i="5"/>
  <c r="V19" i="5"/>
  <c r="W19" i="5"/>
  <c r="Z13" i="5"/>
  <c r="AA13" i="5"/>
  <c r="V13" i="5"/>
  <c r="W13" i="5"/>
  <c r="Z12" i="5"/>
  <c r="AA12" i="5"/>
  <c r="V12" i="5"/>
  <c r="W12" i="5"/>
  <c r="Z11" i="5"/>
  <c r="AA11" i="5"/>
  <c r="V11" i="5"/>
  <c r="W11" i="5"/>
  <c r="Z10" i="5"/>
  <c r="AA10" i="5"/>
  <c r="V10" i="5"/>
  <c r="W10" i="5"/>
  <c r="Z9" i="5"/>
  <c r="AA9" i="5"/>
  <c r="V9" i="5"/>
  <c r="W9" i="5"/>
  <c r="Z8" i="5"/>
  <c r="AA8" i="5"/>
  <c r="V8" i="5"/>
  <c r="W8" i="5"/>
  <c r="I37" i="3"/>
  <c r="I40" i="3"/>
  <c r="I42" i="3"/>
  <c r="I44" i="3"/>
  <c r="I47" i="3"/>
  <c r="F47" i="3"/>
  <c r="E47" i="3"/>
  <c r="B31" i="3"/>
</calcChain>
</file>

<file path=xl/sharedStrings.xml><?xml version="1.0" encoding="utf-8"?>
<sst xmlns="http://schemas.openxmlformats.org/spreadsheetml/2006/main" count="1871" uniqueCount="846">
  <si>
    <t xml:space="preserve">    "  , a distributed-lag function to capture likely lags in assessors' price information.  Cpidistl = (0.30 * cpicurr) + (0.30*cpilag1) + (0.25 * cpilag2) + (0.15*cpilag3), divided by the same for 1774 to imitate "1774 £ prices".</t>
  </si>
  <si>
    <t>1 if year = from 1663 through 1687 (else 0)</t>
  </si>
  <si>
    <t>1 if year = from 1688 through 1712</t>
  </si>
  <si>
    <t>1 if year = from 1713 through 1737</t>
  </si>
  <si>
    <t>small?</t>
    <phoneticPr fontId="38" type="noConversion"/>
  </si>
  <si>
    <t>Widows (propertied)</t>
    <phoneticPr fontId="38" type="noConversion"/>
  </si>
  <si>
    <t>Widows in early-</t>
    <phoneticPr fontId="38" type="noConversion"/>
  </si>
  <si>
    <t>ok</t>
    <phoneticPr fontId="38" type="noConversion"/>
  </si>
  <si>
    <t>&lt;</t>
    <phoneticPr fontId="38" type="noConversion"/>
  </si>
  <si>
    <t xml:space="preserve"> eq</t>
    <phoneticPr fontId="38" type="noConversion"/>
  </si>
  <si>
    <t>eq</t>
    <phoneticPr fontId="38" type="noConversion"/>
  </si>
  <si>
    <t>&gt;</t>
    <phoneticPr fontId="38" type="noConversion"/>
  </si>
  <si>
    <t>Place (null = all other, alias "hinterland")</t>
  </si>
  <si>
    <t xml:space="preserve">Individual attributes </t>
  </si>
  <si>
    <t>947 females = 5.1% of the 18,509 estates. See their occ groups above.</t>
  </si>
  <si>
    <t>retirwid</t>
  </si>
  <si>
    <t>agez2</t>
  </si>
  <si>
    <t>agez3</t>
  </si>
  <si>
    <t>ageunkn</t>
  </si>
  <si>
    <t xml:space="preserve">   Occ class (null = gocc = 3, defined as farmer or artisan-farmer)</t>
  </si>
  <si>
    <t>menial</t>
  </si>
  <si>
    <t>Farmers in early-</t>
    <phoneticPr fontId="38" type="noConversion"/>
  </si>
  <si>
    <t>founded non-Boston</t>
    <phoneticPr fontId="38" type="noConversion"/>
  </si>
  <si>
    <t>Comm-prof in early-</t>
    <phoneticPr fontId="38" type="noConversion"/>
  </si>
  <si>
    <t>Coef.</t>
  </si>
  <si>
    <t>Std. Err.</t>
  </si>
  <si>
    <t>t</t>
  </si>
  <si>
    <t>P&gt;t</t>
  </si>
  <si>
    <t>[95% Conf.</t>
  </si>
  <si>
    <t>Interval]</t>
  </si>
  <si>
    <t>Linear</t>
  </si>
  <si>
    <t>regression</t>
  </si>
  <si>
    <t>Number of obs</t>
  </si>
  <si>
    <t>=</t>
  </si>
  <si>
    <t>F( 55, 18179)</t>
  </si>
  <si>
    <t>Prob &gt; F</t>
  </si>
  <si>
    <t>R-squared</t>
  </si>
  <si>
    <t>Root MSE</t>
  </si>
  <si>
    <t>Equation (1)</t>
  </si>
  <si>
    <t>+ p&lt;.10, * p&lt;.05, ** p&lt;.01</t>
    <phoneticPr fontId="38" type="noConversion"/>
  </si>
  <si>
    <r>
      <t xml:space="preserve">Jones, Alice Hanson. 1980. </t>
    </r>
    <r>
      <rPr>
        <i/>
        <sz val="12"/>
        <color theme="1"/>
        <rFont val="Calibri"/>
        <scheme val="minor"/>
      </rPr>
      <t>Wealth of a Nation to Be</t>
    </r>
    <r>
      <rPr>
        <sz val="12"/>
        <color theme="1"/>
        <rFont val="Calibri"/>
        <family val="2"/>
        <scheme val="minor"/>
      </rPr>
      <t xml:space="preserve">. New York: Columbia University Press.  </t>
    </r>
  </si>
  <si>
    <t>[Some columns have been deleted from the spss file transferred on 7 July 2013, either because they were derived from values supplied here or because their meaning has been lost.]</t>
  </si>
  <si>
    <t>1 if year = from 1738 through 1762</t>
  </si>
  <si>
    <t>1 if year = from 1763 through 1776</t>
  </si>
  <si>
    <t>Age in years, supplemented by medians of agecl when it is given and age is not.</t>
  </si>
  <si>
    <t>(0.157)**</t>
  </si>
  <si>
    <t>(0.149)**</t>
  </si>
  <si>
    <t>(0.003)**</t>
  </si>
  <si>
    <t>(0.000)**</t>
  </si>
  <si>
    <t>(0.105)+</t>
  </si>
  <si>
    <t>(0.098)*</t>
  </si>
  <si>
    <t>(0.102)*</t>
  </si>
  <si>
    <t>(0.158)+</t>
  </si>
  <si>
    <t>(0.146)*</t>
  </si>
  <si>
    <t>(0.142)*</t>
  </si>
  <si>
    <t>(0.133)+</t>
  </si>
  <si>
    <t>(0.139)+</t>
  </si>
  <si>
    <t>(0.155)*</t>
  </si>
  <si>
    <t>(0.159)*</t>
  </si>
  <si>
    <t>(0.129)*</t>
  </si>
  <si>
    <t>(0.129)**</t>
  </si>
  <si>
    <t>(0.133)**</t>
  </si>
  <si>
    <t>(0.170)*</t>
  </si>
  <si>
    <t>(0.172)*</t>
  </si>
  <si>
    <t>(0.168)**</t>
  </si>
  <si>
    <t>(0.164)**</t>
  </si>
  <si>
    <t>(0.170)+</t>
  </si>
  <si>
    <t>(0.159)**</t>
  </si>
  <si>
    <t>(0.157)+</t>
  </si>
  <si>
    <t>(0.187)+</t>
  </si>
  <si>
    <t>_cons</t>
  </si>
  <si>
    <t>(0.083)**</t>
  </si>
  <si>
    <r>
      <t>R</t>
    </r>
    <r>
      <rPr>
        <vertAlign val="superscript"/>
        <sz val="12"/>
        <color indexed="8"/>
        <rFont val="Times New Roman"/>
        <family val="1"/>
      </rPr>
      <t>2</t>
    </r>
  </si>
  <si>
    <t>N</t>
  </si>
  <si>
    <t>Eq (I)</t>
  </si>
  <si>
    <t>(0.091)</t>
  </si>
  <si>
    <t>(0.1)</t>
  </si>
  <si>
    <t>(0.099)</t>
  </si>
  <si>
    <t>(0.136)</t>
  </si>
  <si>
    <t>(0.134)</t>
  </si>
  <si>
    <t>equals newhaven * c1770</t>
  </si>
  <si>
    <t>equals newhaven * c1725</t>
  </si>
  <si>
    <t>equals newhaven * c1750</t>
  </si>
  <si>
    <t>equals newhaven * c1774</t>
  </si>
  <si>
    <t>equals noplace * c1675</t>
  </si>
  <si>
    <t>equals noplace * c1770</t>
  </si>
  <si>
    <t>equals noplace * c1725</t>
  </si>
  <si>
    <t>equals noplace * c1750</t>
  </si>
  <si>
    <t>equals noplace * c1774</t>
  </si>
  <si>
    <t>equals upper * c1675</t>
  </si>
  <si>
    <t>equals upper * c1770</t>
  </si>
  <si>
    <t>equals upper * c1725</t>
  </si>
  <si>
    <t>equals upper * c1750</t>
  </si>
  <si>
    <t>equals upper * c1774</t>
  </si>
  <si>
    <t>equals retirwid * c1675</t>
  </si>
  <si>
    <t>equals retirwid * c1770</t>
  </si>
  <si>
    <t>equals retirwid * c1725</t>
  </si>
  <si>
    <t>equals retirwid * c1750</t>
  </si>
  <si>
    <t>equals retirwid * c1774</t>
  </si>
  <si>
    <t>equals artisan * c1675</t>
  </si>
  <si>
    <t>equals menial * c1725</t>
  </si>
  <si>
    <t>equals menial * c1750</t>
  </si>
  <si>
    <t>equals menial * c1774</t>
  </si>
  <si>
    <t>equals nooccup * c1675</t>
  </si>
  <si>
    <t>Sample</t>
  </si>
  <si>
    <t>Probate-value regression specifications</t>
  </si>
  <si>
    <t>Dep var</t>
  </si>
  <si>
    <t>boston</t>
  </si>
  <si>
    <t>newhaven</t>
  </si>
  <si>
    <t>Time (null = c1650)</t>
  </si>
  <si>
    <t>Regressors</t>
  </si>
  <si>
    <t>HINSD</t>
  </si>
  <si>
    <t>MASON</t>
  </si>
  <si>
    <t>DANVR</t>
  </si>
  <si>
    <t>Merrimack</t>
  </si>
  <si>
    <t>Concord</t>
  </si>
  <si>
    <t>ALLENS</t>
  </si>
  <si>
    <t>PETRB</t>
  </si>
  <si>
    <t>DUNB</t>
  </si>
  <si>
    <t>N IPS</t>
  </si>
  <si>
    <t>Newton</t>
  </si>
  <si>
    <t>Brentwood</t>
  </si>
  <si>
    <t>Epping</t>
  </si>
  <si>
    <t>Barrington</t>
  </si>
  <si>
    <t>Madbury</t>
  </si>
  <si>
    <t>Plaistow</t>
  </si>
  <si>
    <t>N BOS</t>
  </si>
  <si>
    <t>Raymond</t>
  </si>
  <si>
    <t>WILT</t>
  </si>
  <si>
    <t>EPSM</t>
  </si>
  <si>
    <t>LYNDB</t>
  </si>
  <si>
    <t>GOFFST</t>
  </si>
  <si>
    <t>Hopkinton (c.f. 445)</t>
  </si>
  <si>
    <t>Hopkinton (c.f. 460)</t>
  </si>
  <si>
    <t>Lee</t>
  </si>
  <si>
    <t>bostn167</t>
  </si>
  <si>
    <t>bostn170</t>
  </si>
  <si>
    <t>bostn172</t>
  </si>
  <si>
    <t>bostn175</t>
  </si>
  <si>
    <t>bostn177</t>
  </si>
  <si>
    <t>newhv167</t>
  </si>
  <si>
    <t>Artisans in early-</t>
    <phoneticPr fontId="38" type="noConversion"/>
  </si>
  <si>
    <t>Commercial-professional</t>
    <phoneticPr fontId="38" type="noConversion"/>
  </si>
  <si>
    <t>in the hinterland</t>
    <phoneticPr fontId="38" type="noConversion"/>
  </si>
  <si>
    <t>Laborers</t>
    <phoneticPr fontId="38" type="noConversion"/>
  </si>
  <si>
    <t>Laborers in early-</t>
    <phoneticPr fontId="38" type="noConversion"/>
  </si>
  <si>
    <t>Artisans</t>
    <phoneticPr fontId="38" type="noConversion"/>
  </si>
  <si>
    <t>define totwreal = natural log of real value of total probated estate = ln(dtotal/cpidistl)</t>
  </si>
  <si>
    <t>Eq. (1)</t>
  </si>
  <si>
    <t>dep var = totwreal</t>
  </si>
  <si>
    <t>Include this</t>
  </si>
  <si>
    <t>regressor</t>
  </si>
  <si>
    <t>yes</t>
  </si>
  <si>
    <t>(0.088)+</t>
  </si>
  <si>
    <t>(0.082)**</t>
  </si>
  <si>
    <t>(0.081)**</t>
  </si>
  <si>
    <t>(0.080)**</t>
  </si>
  <si>
    <t>(0.118)*</t>
  </si>
  <si>
    <t>(0.054)**</t>
  </si>
  <si>
    <t>(0.137)**</t>
  </si>
  <si>
    <t>(0.110)**</t>
  </si>
  <si>
    <t>(0.120)**</t>
  </si>
  <si>
    <t>noplc177</t>
  </si>
  <si>
    <t>Variables</t>
  </si>
  <si>
    <t>Definitions</t>
  </si>
  <si>
    <t>All with dep var &gt; 0</t>
  </si>
  <si>
    <t>agez</t>
  </si>
  <si>
    <r>
      <t xml:space="preserve">Agecl Code 1 in most cases where age is given = mostly </t>
    </r>
    <r>
      <rPr>
        <sz val="12"/>
        <color theme="1"/>
        <rFont val="Calibri"/>
        <family val="2"/>
        <scheme val="minor"/>
      </rPr>
      <t>ages 17-24; Code 2 mostly  = ages 25-44; Code 3 mostly = ages 45-64; Code 4 mostly = ages 65-74; Code 5 mostly = ages 75 and up.</t>
    </r>
  </si>
  <si>
    <t xml:space="preserve">   Age (null is agez = 0, which is ageunkn = 1)</t>
  </si>
  <si>
    <t>early</t>
  </si>
  <si>
    <t>early167</t>
  </si>
  <si>
    <t>early170</t>
  </si>
  <si>
    <t>early172</t>
  </si>
  <si>
    <t>early175</t>
  </si>
  <si>
    <t>early177</t>
  </si>
  <si>
    <t xml:space="preserve">   Interactions of place and occupational class with time periods</t>
  </si>
  <si>
    <t>agez = age in years, augmented.</t>
  </si>
  <si>
    <t>agez ^ 2 (i.e. squared)</t>
  </si>
  <si>
    <t>(0.158)</t>
  </si>
  <si>
    <t>(0.161)</t>
  </si>
  <si>
    <t>(0.163)</t>
  </si>
  <si>
    <t>(0.127)</t>
  </si>
  <si>
    <t>(0.131)</t>
  </si>
  <si>
    <t>(0.121)</t>
  </si>
  <si>
    <t>(0.126)</t>
  </si>
  <si>
    <t>(0.138)</t>
  </si>
  <si>
    <t>(0.132)</t>
  </si>
  <si>
    <t>(0.133)</t>
  </si>
  <si>
    <t>(0.184)</t>
  </si>
  <si>
    <t>Dep: totwreal</t>
  </si>
  <si>
    <t>F(55, 18179)</t>
  </si>
  <si>
    <t>Robust</t>
  </si>
  <si>
    <t>totwreal</t>
  </si>
  <si>
    <t>annual cost of a bare-bones bundle for one man, in £ sterling</t>
  </si>
  <si>
    <t xml:space="preserve">   "   , lagged one year</t>
  </si>
  <si>
    <t xml:space="preserve">   "   , lagged two years</t>
  </si>
  <si>
    <t xml:space="preserve">   "   , lagged three years</t>
  </si>
  <si>
    <r>
      <t>Shammas, Carole. 1978. "Constructing a Wealth Distribution from Probate Records,"</t>
    </r>
    <r>
      <rPr>
        <i/>
        <sz val="12"/>
        <color theme="1"/>
        <rFont val="Calibri"/>
        <scheme val="minor"/>
      </rPr>
      <t xml:space="preserve"> Journal of Interdisciplinary History</t>
    </r>
    <r>
      <rPr>
        <sz val="12"/>
        <color theme="1"/>
        <rFont val="Calibri"/>
        <family val="2"/>
        <scheme val="minor"/>
      </rPr>
      <t xml:space="preserve"> 9: 297-307. </t>
    </r>
  </si>
  <si>
    <t>Southwark</t>
  </si>
  <si>
    <t>Warwick</t>
  </si>
  <si>
    <t>WILB</t>
  </si>
  <si>
    <t>SUND</t>
  </si>
  <si>
    <t>WARR</t>
  </si>
  <si>
    <t>SOM</t>
  </si>
  <si>
    <t>HOUS</t>
  </si>
  <si>
    <t>N SALM</t>
  </si>
  <si>
    <r>
      <rPr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ther rural Suffolk</t>
    </r>
  </si>
  <si>
    <r>
      <rPr>
        <sz val="12"/>
        <color theme="1"/>
        <rFont val="Calibri"/>
        <family val="2"/>
        <scheme val="minor"/>
      </rPr>
      <t>u</t>
    </r>
    <r>
      <rPr>
        <sz val="12"/>
        <color theme="1"/>
        <rFont val="Calibri"/>
        <family val="2"/>
        <scheme val="minor"/>
      </rPr>
      <t>nknown rural Suffolk</t>
    </r>
  </si>
  <si>
    <t>Milford</t>
  </si>
  <si>
    <t>N Hav, Litch</t>
  </si>
  <si>
    <t>Wallingford</t>
  </si>
  <si>
    <t>Derby</t>
  </si>
  <si>
    <t>Guilford</t>
  </si>
  <si>
    <t>Branford</t>
  </si>
  <si>
    <t>SAYB</t>
  </si>
  <si>
    <t>KILL</t>
  </si>
  <si>
    <t>WOODB</t>
  </si>
  <si>
    <t>WATER</t>
  </si>
  <si>
    <t>NEWMIL</t>
  </si>
  <si>
    <t>COLCH</t>
  </si>
  <si>
    <t>FARM</t>
  </si>
  <si>
    <t>For county, town, and colony codes, see the worksheet "some code values" in this file.</t>
  </si>
  <si>
    <t>Age not given.</t>
  </si>
  <si>
    <t>year town founded</t>
  </si>
  <si>
    <t>1 if county = blank</t>
  </si>
  <si>
    <t>1 if sex = 1</t>
  </si>
  <si>
    <t>1 if gocc = 4 (else 0)</t>
  </si>
  <si>
    <t>1 if gocc = 2</t>
  </si>
  <si>
    <t>1 if gocc = 1</t>
  </si>
  <si>
    <t>1 if gocc = 5</t>
  </si>
  <si>
    <t>1 if gocc = 0 or gocc = blank</t>
  </si>
  <si>
    <t>equals early * c1675</t>
  </si>
  <si>
    <t>equals early * c1770</t>
  </si>
  <si>
    <t>equals early * c1725</t>
  </si>
  <si>
    <t>equals early * c1750</t>
  </si>
  <si>
    <t>equals early * c1774</t>
  </si>
  <si>
    <t>equals bostn * c1675</t>
  </si>
  <si>
    <t>equals bostn * c1770</t>
  </si>
  <si>
    <t>equals bostn * c1725</t>
  </si>
  <si>
    <t>equals bostn * c1750</t>
  </si>
  <si>
    <t>equals bostn * c1774</t>
  </si>
  <si>
    <t>equals newhaven * c1675</t>
  </si>
  <si>
    <t>equals artisan * c1770</t>
  </si>
  <si>
    <t>equals artisan * c1725</t>
  </si>
  <si>
    <t>equals artisan * c1750</t>
  </si>
  <si>
    <t>equals artisan * c1774</t>
  </si>
  <si>
    <t>equals menial * c1675</t>
  </si>
  <si>
    <t>equals menial * c1770</t>
  </si>
  <si>
    <t>Somersworth</t>
  </si>
  <si>
    <t>BEDF</t>
  </si>
  <si>
    <t>HOLLIS</t>
  </si>
  <si>
    <t>Hudson</t>
  </si>
  <si>
    <t>HAMP</t>
  </si>
  <si>
    <t>PEMB</t>
  </si>
  <si>
    <t>SAND</t>
  </si>
  <si>
    <t>CHARL</t>
  </si>
  <si>
    <t>Nashua</t>
  </si>
  <si>
    <t>none given</t>
  </si>
  <si>
    <t>of which, female</t>
  </si>
  <si>
    <t>widow (incl. 1 widower)</t>
  </si>
  <si>
    <t>For "town"</t>
  </si>
  <si>
    <t>??</t>
  </si>
  <si>
    <r>
      <t>New Ham</t>
    </r>
    <r>
      <rPr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shire</t>
    </r>
  </si>
  <si>
    <r>
      <t xml:space="preserve"> In the colonial period, Suffolk County included the area now comprehended by Norfolk County, so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Suffolk </t>
    </r>
    <r>
      <rPr>
        <sz val="12"/>
        <color theme="1"/>
        <rFont val="Calibri"/>
        <family val="2"/>
        <scheme val="minor"/>
      </rPr>
      <t xml:space="preserve">was separated </t>
    </r>
    <r>
      <rPr>
        <sz val="12"/>
        <color theme="1"/>
        <rFont val="Calibri"/>
        <family val="2"/>
        <scheme val="minor"/>
      </rPr>
      <t xml:space="preserve">into Rural Suffolk and Boston.  </t>
    </r>
  </si>
  <si>
    <t>town code =</t>
  </si>
  <si>
    <t>colony =</t>
  </si>
  <si>
    <t>county =</t>
  </si>
  <si>
    <t>ATK</t>
  </si>
  <si>
    <t>LEB</t>
  </si>
  <si>
    <t>FREM</t>
  </si>
  <si>
    <t>CLARE</t>
  </si>
  <si>
    <t>MONSN</t>
  </si>
  <si>
    <t>BOW</t>
  </si>
  <si>
    <t>HAMP F</t>
  </si>
  <si>
    <t>GREENL</t>
  </si>
  <si>
    <t>West Nottingham</t>
  </si>
  <si>
    <t>S HAMP</t>
  </si>
  <si>
    <t>NEWC</t>
  </si>
  <si>
    <t>equals nooccup * c1770</t>
  </si>
  <si>
    <t>equals nooccup * c1725</t>
  </si>
  <si>
    <t>equals nooccup * c1750</t>
  </si>
  <si>
    <t>equals nooccup * c1774</t>
  </si>
  <si>
    <t>upper170</t>
  </si>
  <si>
    <t>upper172</t>
  </si>
  <si>
    <t>upper175</t>
  </si>
  <si>
    <t>upper177</t>
  </si>
  <si>
    <t>labor167</t>
  </si>
  <si>
    <t>labor170</t>
  </si>
  <si>
    <t>labor172</t>
  </si>
  <si>
    <t>labor175</t>
  </si>
  <si>
    <t>labor177</t>
  </si>
  <si>
    <t>artzn167</t>
  </si>
  <si>
    <t>artzn170</t>
  </si>
  <si>
    <t>artzn172</t>
  </si>
  <si>
    <t>artzn175</t>
  </si>
  <si>
    <t>artzn177</t>
  </si>
  <si>
    <t>retir167</t>
  </si>
  <si>
    <t>retir170</t>
  </si>
  <si>
    <t>retir172</t>
  </si>
  <si>
    <t>retir175</t>
  </si>
  <si>
    <t>retir177</t>
  </si>
  <si>
    <t>noocc167</t>
  </si>
  <si>
    <t>noocc170</t>
  </si>
  <si>
    <t>noocc172</t>
  </si>
  <si>
    <t>noocc175</t>
  </si>
  <si>
    <t>noocc177</t>
  </si>
  <si>
    <t>noplc167</t>
  </si>
  <si>
    <t>noplc170</t>
  </si>
  <si>
    <t>noplc172</t>
  </si>
  <si>
    <t>noplc175</t>
  </si>
  <si>
    <r>
      <rPr>
        <sz val="12"/>
        <color theme="1"/>
        <rFont val="Calibri"/>
        <family val="2"/>
        <scheme val="minor"/>
      </rPr>
      <t xml:space="preserve">(3) Main, Gloria L. and Jackson T. Main. 1988. “Economic Growth and the Standard of Living in Southern New England,” </t>
    </r>
    <r>
      <rPr>
        <i/>
        <sz val="12"/>
        <color theme="1"/>
        <rFont val="Calibri"/>
        <scheme val="minor"/>
      </rPr>
      <t>Journal of Economic History</t>
    </r>
    <r>
      <rPr>
        <sz val="12"/>
        <color theme="1"/>
        <rFont val="Calibri"/>
        <family val="2"/>
        <scheme val="minor"/>
      </rPr>
      <t xml:space="preserve"> 48, 1 (March): 27-46.</t>
    </r>
  </si>
  <si>
    <r>
      <t>(</t>
    </r>
    <r>
      <rPr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) Main, Gloria L. and Jackson T. Main. 1999. “The Red Queen in New England?” </t>
    </r>
    <r>
      <rPr>
        <i/>
        <sz val="12"/>
        <color theme="1"/>
        <rFont val="Calibri"/>
        <scheme val="minor"/>
      </rPr>
      <t xml:space="preserve">William and Mary Quarterly </t>
    </r>
    <r>
      <rPr>
        <sz val="12"/>
        <color theme="1"/>
        <rFont val="Calibri"/>
        <family val="2"/>
        <scheme val="minor"/>
      </rPr>
      <t>Third Series, 56, 1 (January): 121-150.</t>
    </r>
  </si>
  <si>
    <r>
      <rPr>
        <u/>
        <sz val="12"/>
        <color theme="1"/>
        <rFont val="Calibri"/>
        <scheme val="minor"/>
      </rPr>
      <t>Works about the insights and pitfalls of probate returns for estimating the wealth of the living</t>
    </r>
    <r>
      <rPr>
        <sz val="12"/>
        <color theme="1"/>
        <rFont val="Calibri"/>
        <family val="2"/>
        <scheme val="minor"/>
      </rPr>
      <t>:</t>
    </r>
  </si>
  <si>
    <r>
      <t xml:space="preserve">Main, Gloria L. 1974. </t>
    </r>
    <r>
      <rPr>
        <sz val="12"/>
        <color theme="1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The Correction of Biases in Colonial American Probate Records.</t>
    </r>
    <r>
      <rPr>
        <sz val="12"/>
        <color theme="1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scheme val="minor"/>
      </rPr>
      <t>Historical Methods Newsletter</t>
    </r>
    <r>
      <rPr>
        <sz val="12"/>
        <color theme="1"/>
        <rFont val="Calibri"/>
        <family val="2"/>
        <scheme val="minor"/>
      </rPr>
      <t xml:space="preserve"> 8: 10-28.</t>
    </r>
  </si>
  <si>
    <t>agez ^ 3 (i.e. cubed)</t>
  </si>
  <si>
    <t>cpicurr</t>
  </si>
  <si>
    <t>cpilag1</t>
  </si>
  <si>
    <t>cpilag2</t>
  </si>
  <si>
    <t>cpilag3</t>
  </si>
  <si>
    <t>cpidistl</t>
  </si>
  <si>
    <t>BLCHR</t>
  </si>
  <si>
    <t>CHARLM</t>
  </si>
  <si>
    <t>CHEST</t>
  </si>
  <si>
    <t>GRANB</t>
  </si>
  <si>
    <t>GRNVL</t>
  </si>
  <si>
    <t>GREENF</t>
  </si>
  <si>
    <t>Greenwich</t>
  </si>
  <si>
    <t>MONS</t>
  </si>
  <si>
    <t>MONT</t>
  </si>
  <si>
    <t>SHUTE</t>
  </si>
  <si>
    <t>Southhampton</t>
  </si>
  <si>
    <t>S BRIM</t>
  </si>
  <si>
    <t>South Hadley</t>
  </si>
  <si>
    <t>deflator dollars = 3.3333 always.</t>
  </si>
  <si>
    <t>gross personal wealth, sterling</t>
  </si>
  <si>
    <t>debts receivable, sterling</t>
  </si>
  <si>
    <t>money, sterling</t>
  </si>
  <si>
    <t>capital, sterling</t>
  </si>
  <si>
    <t>real estate, sterling</t>
  </si>
  <si>
    <t>or her manuscript "The Standard of Living in Maryland and Massachusetts, 1656-1719", MSA SC 5906-10-814, Storage Location: 01/10/14/47.</t>
  </si>
  <si>
    <t>Glastonbury</t>
  </si>
  <si>
    <t>HADD</t>
  </si>
  <si>
    <t>E HAD</t>
  </si>
  <si>
    <t>DURM</t>
  </si>
  <si>
    <t>Middletown</t>
  </si>
  <si>
    <t>SIMS</t>
  </si>
  <si>
    <t>Wethersfield</t>
  </si>
  <si>
    <t>Windsor</t>
  </si>
  <si>
    <t>HEBR</t>
  </si>
  <si>
    <t>ENF</t>
  </si>
  <si>
    <t>Suffield</t>
  </si>
  <si>
    <t>1 if tfoun ≤ 1637 (else 0; should also be 0 when tfoun is blank)</t>
  </si>
  <si>
    <t>1 if county = 8</t>
  </si>
  <si>
    <t>1 if county = 1</t>
  </si>
  <si>
    <t>c1650</t>
  </si>
  <si>
    <t>c1675</t>
  </si>
  <si>
    <t>c1700</t>
  </si>
  <si>
    <t>c1725</t>
  </si>
  <si>
    <t>c1750</t>
  </si>
  <si>
    <t>c1774</t>
  </si>
  <si>
    <t>Torrington</t>
  </si>
  <si>
    <t>Beverly</t>
  </si>
  <si>
    <t>Gloucester</t>
  </si>
  <si>
    <t>Haverhill</t>
  </si>
  <si>
    <t>Ipswich</t>
  </si>
  <si>
    <t>Lynn</t>
  </si>
  <si>
    <t>Manchester</t>
  </si>
  <si>
    <t>Marblehead</t>
  </si>
  <si>
    <t>Newburyport</t>
  </si>
  <si>
    <t>Salisbury</t>
  </si>
  <si>
    <t>Rowley</t>
  </si>
  <si>
    <t>Salem</t>
  </si>
  <si>
    <t>TOPSF</t>
  </si>
  <si>
    <t>BRAD</t>
  </si>
  <si>
    <t>AMES</t>
  </si>
  <si>
    <t>unknown Essex</t>
  </si>
  <si>
    <t>Wenham</t>
  </si>
  <si>
    <t>Merrimmacport</t>
  </si>
  <si>
    <t>Reading</t>
  </si>
  <si>
    <t>Boxford</t>
  </si>
  <si>
    <t>Scituate</t>
  </si>
  <si>
    <t>Duxbury</t>
  </si>
  <si>
    <t>Bridgewater</t>
  </si>
  <si>
    <t>Middleboro</t>
  </si>
  <si>
    <t>Rochester</t>
  </si>
  <si>
    <t>Marshfield</t>
  </si>
  <si>
    <t>Pembroke</t>
  </si>
  <si>
    <t>Halifax</t>
  </si>
  <si>
    <t>Abington</t>
  </si>
  <si>
    <t>Hanover</t>
  </si>
  <si>
    <t>Kingston</t>
  </si>
  <si>
    <t>Barnstable</t>
  </si>
  <si>
    <t>Yarmouth</t>
  </si>
  <si>
    <t>Sandwich</t>
  </si>
  <si>
    <t>Harwich</t>
  </si>
  <si>
    <t>For the "xocc" and "gocc" occupation variables:</t>
  </si>
  <si>
    <t>sample n =</t>
  </si>
  <si>
    <t>(All Boston probates are recorded as both colony 5 and county 8. None are listed as colony 1.)</t>
  </si>
  <si>
    <t>county</t>
  </si>
  <si>
    <t>town</t>
  </si>
  <si>
    <t>born</t>
  </si>
  <si>
    <t>xocc</t>
  </si>
  <si>
    <t>sex</t>
  </si>
  <si>
    <t>newlc</t>
  </si>
  <si>
    <t>xtown</t>
  </si>
  <si>
    <t>colony</t>
  </si>
  <si>
    <t>def</t>
  </si>
  <si>
    <t>doldef</t>
  </si>
  <si>
    <t>cindex</t>
  </si>
  <si>
    <t>bindx</t>
  </si>
  <si>
    <t>dgpw</t>
  </si>
  <si>
    <t>ddr</t>
  </si>
  <si>
    <t>dm</t>
  </si>
  <si>
    <t>dk</t>
  </si>
  <si>
    <t>dc</t>
  </si>
  <si>
    <t>dreal</t>
  </si>
  <si>
    <t>dtotal</t>
  </si>
  <si>
    <t>ddp</t>
  </si>
  <si>
    <t>gocc</t>
  </si>
  <si>
    <t>tfoun</t>
  </si>
  <si>
    <t>netw</t>
  </si>
  <si>
    <t>dnetw</t>
  </si>
  <si>
    <t>subreg</t>
  </si>
  <si>
    <t>subr2</t>
  </si>
  <si>
    <t>mmindex</t>
  </si>
  <si>
    <t>mcindex</t>
  </si>
  <si>
    <t>a "9" &amp; a "6"</t>
  </si>
  <si>
    <t>Mass</t>
  </si>
  <si>
    <t>Conn</t>
  </si>
  <si>
    <t>This town is</t>
  </si>
  <si>
    <t>Mass or blank</t>
  </si>
  <si>
    <t xml:space="preserve">    ??</t>
  </si>
  <si>
    <t>NEWING</t>
  </si>
  <si>
    <t>GOSP</t>
  </si>
  <si>
    <r>
      <t>McCusker ind</t>
    </r>
    <r>
      <rPr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x</t>
    </r>
  </si>
  <si>
    <t>newhv170</t>
  </si>
  <si>
    <t>newhv172</t>
  </si>
  <si>
    <t>newhv175</t>
  </si>
  <si>
    <t>newhv177</t>
  </si>
  <si>
    <t>noplace</t>
  </si>
  <si>
    <t>nooccup</t>
  </si>
  <si>
    <t>upper</t>
  </si>
  <si>
    <t>upper167</t>
  </si>
  <si>
    <t>Notes and variable list</t>
  </si>
  <si>
    <t>[Edited by Gloria L. Main and Peter H. Lindert, July 2013]</t>
  </si>
  <si>
    <r>
      <rPr>
        <u/>
        <sz val="12"/>
        <color theme="1"/>
        <rFont val="Calibri"/>
        <scheme val="minor"/>
      </rPr>
      <t>Works related to the use of this data set</t>
    </r>
    <r>
      <rPr>
        <sz val="12"/>
        <color theme="1"/>
        <rFont val="Calibri"/>
        <family val="2"/>
        <scheme val="minor"/>
      </rPr>
      <t>:</t>
    </r>
  </si>
  <si>
    <t xml:space="preserve">(1) Main, Gloria L. 1977. “Inequality in Early America: The Evidence from Probate Records of Massachusetts and Maryland”. Journal of Interdisciplinary History 7, 4 (Spring): 559-581.  </t>
  </si>
  <si>
    <t>Brookline</t>
  </si>
  <si>
    <t>Dedham</t>
  </si>
  <si>
    <t>Dorchester</t>
  </si>
  <si>
    <t>Hull</t>
  </si>
  <si>
    <t>MDFLD</t>
  </si>
  <si>
    <t>MNDN</t>
  </si>
  <si>
    <t>WREN</t>
  </si>
  <si>
    <t>Roxbury</t>
  </si>
  <si>
    <t>Weymouth</t>
  </si>
  <si>
    <t>Woodstock</t>
  </si>
  <si>
    <t>Hingham</t>
  </si>
  <si>
    <t>Needham</t>
  </si>
  <si>
    <t>BELL</t>
  </si>
  <si>
    <t>rural Suffolk</t>
  </si>
  <si>
    <t>Springfield</t>
  </si>
  <si>
    <t>Horthhampton</t>
  </si>
  <si>
    <t>Hadley</t>
  </si>
  <si>
    <t>Hatfield</t>
  </si>
  <si>
    <t>Deerfield</t>
  </si>
  <si>
    <t>Northfield</t>
  </si>
  <si>
    <t>Brookfield</t>
  </si>
  <si>
    <t>Enfield</t>
  </si>
  <si>
    <t>SFFLD</t>
  </si>
  <si>
    <t>Westfield</t>
  </si>
  <si>
    <t>unknown, Hampshire County</t>
  </si>
  <si>
    <t>other Hampshire County</t>
  </si>
  <si>
    <t>Sheffield</t>
  </si>
  <si>
    <t>BLANF</t>
  </si>
  <si>
    <t>WARE</t>
  </si>
  <si>
    <t>COLRN</t>
  </si>
  <si>
    <t>Pelham</t>
  </si>
  <si>
    <t>PALMR</t>
  </si>
  <si>
    <t>BRIMF</t>
  </si>
  <si>
    <t>Stockbridge</t>
  </si>
  <si>
    <r>
      <t xml:space="preserve">Smith, Daniel Scott. 1975. </t>
    </r>
    <r>
      <rPr>
        <sz val="12"/>
        <color theme="1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>Under-registration and Bias in Probate Records: An Analysis from Eighteenth-Century Hingham, Massachusetts.</t>
    </r>
    <r>
      <rPr>
        <sz val="12"/>
        <color theme="1"/>
        <rFont val="Calibri"/>
        <family val="2"/>
        <scheme val="minor"/>
      </rPr>
      <t>"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scheme val="minor"/>
      </rPr>
      <t>William and Mary Quarterly</t>
    </r>
    <r>
      <rPr>
        <sz val="12"/>
        <color theme="1"/>
        <rFont val="Calibri"/>
        <family val="2"/>
        <scheme val="minor"/>
      </rPr>
      <t xml:space="preserve"> 32: 101-110.</t>
    </r>
  </si>
  <si>
    <r>
      <t xml:space="preserve">Jones, Alice Hanson. 1977. </t>
    </r>
    <r>
      <rPr>
        <i/>
        <sz val="12"/>
        <color theme="1"/>
        <rFont val="Calibri"/>
        <scheme val="minor"/>
      </rPr>
      <t>American Colonial Wealth</t>
    </r>
    <r>
      <rPr>
        <sz val="12"/>
        <color theme="1"/>
        <rFont val="Calibri"/>
        <family val="2"/>
        <scheme val="minor"/>
      </rPr>
      <t>.  Three volumes. New York: Arno Press.</t>
    </r>
  </si>
  <si>
    <t>N BRNT</t>
  </si>
  <si>
    <t>other Worcester</t>
  </si>
  <si>
    <t>Amherst</t>
  </si>
  <si>
    <t>net wealth sterling</t>
  </si>
  <si>
    <t>no real estate</t>
  </si>
  <si>
    <t>From 0 to 10.</t>
  </si>
  <si>
    <t>consumer goods</t>
  </si>
  <si>
    <t>"sterling in dollars" = 3.3333 times sterling value.</t>
  </si>
  <si>
    <t>"</t>
  </si>
  <si>
    <t>total wealth class</t>
  </si>
  <si>
    <t>total wealth by class</t>
  </si>
  <si>
    <t>Coefficients on agez terms --</t>
  </si>
  <si>
    <t>coeff's --&gt;</t>
  </si>
  <si>
    <t>These three terms sum to --</t>
  </si>
  <si>
    <t>peak = 70.2 years</t>
    <phoneticPr fontId="38" type="noConversion"/>
  </si>
  <si>
    <t xml:space="preserve">gocc = </t>
  </si>
  <si>
    <t>for xocc =</t>
  </si>
  <si>
    <t>0 for 1,512 cases, and blank for 5 cases</t>
  </si>
  <si>
    <t>1 thru 3</t>
  </si>
  <si>
    <t xml:space="preserve"> 5 or 6</t>
  </si>
  <si>
    <t>7 or 8</t>
  </si>
  <si>
    <t>9 or 10</t>
  </si>
  <si>
    <t>East Windsor Hill</t>
  </si>
  <si>
    <t>Stratford</t>
  </si>
  <si>
    <t>Norwalk</t>
  </si>
  <si>
    <t>Stamford</t>
  </si>
  <si>
    <t>REDD</t>
  </si>
  <si>
    <t>Newtown</t>
  </si>
  <si>
    <t>Lebanon</t>
  </si>
  <si>
    <t>Mansfield</t>
  </si>
  <si>
    <t>PLAIN</t>
  </si>
  <si>
    <t>Coventry</t>
  </si>
  <si>
    <t>Canterbury</t>
  </si>
  <si>
    <t>Ttolland</t>
  </si>
  <si>
    <t>Stafford</t>
  </si>
  <si>
    <t>Ashford</t>
  </si>
  <si>
    <t>SHARON</t>
  </si>
  <si>
    <t>CAN</t>
  </si>
  <si>
    <t>SALIS</t>
  </si>
  <si>
    <t>KENT</t>
  </si>
  <si>
    <t>SPENC</t>
  </si>
  <si>
    <t>N HART</t>
  </si>
  <si>
    <t>WINCH</t>
  </si>
  <si>
    <t>HRTLND</t>
  </si>
  <si>
    <t>POMF</t>
  </si>
  <si>
    <t>VOLUN</t>
  </si>
  <si>
    <t>Tolland, Litch</t>
  </si>
  <si>
    <t>Norwich</t>
  </si>
  <si>
    <t>Groton</t>
  </si>
  <si>
    <t>PREST</t>
  </si>
  <si>
    <t>Lyme</t>
  </si>
  <si>
    <t>STON</t>
  </si>
  <si>
    <t>BARK</t>
  </si>
  <si>
    <t>NEW CAM</t>
  </si>
  <si>
    <t>Goshen</t>
  </si>
  <si>
    <t>Cornwall</t>
  </si>
  <si>
    <t>Harwinton</t>
  </si>
  <si>
    <t>Norfolk</t>
  </si>
  <si>
    <r>
      <rPr>
        <b/>
        <u/>
        <sz val="16"/>
        <color theme="1"/>
        <rFont val="Calibri"/>
        <scheme val="minor"/>
      </rPr>
      <t>For "colon</t>
    </r>
    <r>
      <rPr>
        <b/>
        <sz val="16"/>
        <color theme="1"/>
        <rFont val="Calibri"/>
        <scheme val="minor"/>
      </rPr>
      <t>y:</t>
    </r>
  </si>
  <si>
    <t>For "county":</t>
  </si>
  <si>
    <t>New Haven</t>
  </si>
  <si>
    <t>Hartford</t>
  </si>
  <si>
    <t>Rural Suffolk</t>
  </si>
  <si>
    <t>Hampshire</t>
  </si>
  <si>
    <t>Essex</t>
  </si>
  <si>
    <t>Worcester</t>
  </si>
  <si>
    <t>Fairfield</t>
  </si>
  <si>
    <t>New London</t>
  </si>
  <si>
    <t>Litchfield</t>
  </si>
  <si>
    <t>Windham</t>
  </si>
  <si>
    <t>Tolland</t>
  </si>
  <si>
    <t>New Hampshire (all counties combined).</t>
  </si>
  <si>
    <t>laborer</t>
  </si>
  <si>
    <t>military</t>
  </si>
  <si>
    <t>seaman</t>
  </si>
  <si>
    <t>artisan</t>
  </si>
  <si>
    <t>farmer</t>
  </si>
  <si>
    <t>artisan-farmer</t>
  </si>
  <si>
    <t>xocc code =</t>
  </si>
  <si>
    <t>commercial (merchant, storekeeper, innkeeper)</t>
  </si>
  <si>
    <t>retired</t>
  </si>
  <si>
    <r>
      <t xml:space="preserve">Also aggregated into these </t>
    </r>
    <r>
      <rPr>
        <b/>
        <u/>
        <sz val="12"/>
        <color theme="1"/>
        <rFont val="Calibri"/>
        <scheme val="minor"/>
      </rPr>
      <t>gocc</t>
    </r>
    <r>
      <rPr>
        <u/>
        <sz val="12"/>
        <color theme="1"/>
        <rFont val="Calibri"/>
        <scheme val="minor"/>
      </rPr>
      <t xml:space="preserve"> codes:</t>
    </r>
  </si>
  <si>
    <t>sex code=</t>
  </si>
  <si>
    <t>male</t>
  </si>
  <si>
    <t>female</t>
  </si>
  <si>
    <t>EAST</t>
  </si>
  <si>
    <t>Taunton</t>
  </si>
  <si>
    <t>REHEB</t>
  </si>
  <si>
    <t>SWAN</t>
  </si>
  <si>
    <t>Dartmouth</t>
  </si>
  <si>
    <t>New Hampshire</t>
  </si>
  <si>
    <t>all NH</t>
  </si>
  <si>
    <t>Portsmouth</t>
  </si>
  <si>
    <t>Dover</t>
  </si>
  <si>
    <t>Durham</t>
  </si>
  <si>
    <t>Exeter</t>
  </si>
  <si>
    <t>Hampstead</t>
  </si>
  <si>
    <t>Stratham</t>
  </si>
  <si>
    <t>Chester</t>
  </si>
  <si>
    <t>Rye</t>
  </si>
  <si>
    <t>N MKT</t>
  </si>
  <si>
    <t>Nottingham</t>
  </si>
  <si>
    <t>LITCH</t>
  </si>
  <si>
    <t>BOSC</t>
  </si>
  <si>
    <t>DUNS</t>
  </si>
  <si>
    <t>KENS</t>
  </si>
  <si>
    <t>Londonderry</t>
  </si>
  <si>
    <t>Keene</t>
  </si>
  <si>
    <t>professional (ministers, doctors, lawyers, judges, office-holders, teachers)</t>
  </si>
  <si>
    <t>For the "sex" variable:</t>
  </si>
  <si>
    <t>id</t>
  </si>
  <si>
    <t>year</t>
  </si>
  <si>
    <t>age</t>
  </si>
  <si>
    <t>agecl</t>
  </si>
  <si>
    <t>gpw</t>
  </si>
  <si>
    <t>dr</t>
  </si>
  <si>
    <t>m</t>
  </si>
  <si>
    <t>k</t>
  </si>
  <si>
    <t>c</t>
  </si>
  <si>
    <t>real</t>
  </si>
  <si>
    <t>total</t>
  </si>
  <si>
    <t>dp</t>
  </si>
  <si>
    <t>The age (agez) polynomial effect</t>
    <phoneticPr fontId="38" type="noConversion"/>
  </si>
  <si>
    <t>in the baseline regression</t>
    <phoneticPr fontId="38" type="noConversion"/>
  </si>
  <si>
    <t>For predicted wealths --&gt;</t>
    <phoneticPr fontId="38" type="noConversion"/>
  </si>
  <si>
    <t>for Gloria Main's 18,509 colonial New England probates</t>
  </si>
  <si>
    <t>in Boston</t>
    <phoneticPr fontId="38" type="noConversion"/>
  </si>
  <si>
    <t>Artisans</t>
    <phoneticPr fontId="38" type="noConversion"/>
  </si>
  <si>
    <t>in Boston</t>
    <phoneticPr fontId="38" type="noConversion"/>
  </si>
  <si>
    <t>Laborers</t>
    <phoneticPr fontId="38" type="noConversion"/>
  </si>
  <si>
    <t>in Boston</t>
    <phoneticPr fontId="38" type="noConversion"/>
  </si>
  <si>
    <t>agewt</t>
  </si>
  <si>
    <t>netdef</t>
  </si>
  <si>
    <t>landless</t>
  </si>
  <si>
    <t>subr4</t>
  </si>
  <si>
    <t>twclass</t>
  </si>
  <si>
    <t>twcl</t>
  </si>
  <si>
    <t>QDP</t>
  </si>
  <si>
    <t>when the town was founded</t>
  </si>
  <si>
    <r>
      <t>1</t>
    </r>
    <r>
      <rPr>
        <sz val="12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>1620-40; 2=1641-75; 3=1676-1714; 4=1715-1774.</t>
    </r>
  </si>
  <si>
    <r>
      <t>£sterling per £ of local currency.</t>
    </r>
    <r>
      <rPr>
        <sz val="12"/>
        <color theme="1"/>
        <rFont val="Calibri"/>
        <family val="2"/>
        <scheme val="minor"/>
      </rPr>
      <t xml:space="preserve"> [£1 sterling = 111.4 grams of silver]</t>
    </r>
  </si>
  <si>
    <t>There appear to be about 277 towns in the sample.</t>
  </si>
  <si>
    <t>sum</t>
  </si>
  <si>
    <t xml:space="preserve">|   </t>
  </si>
  <si>
    <t>town name missing</t>
  </si>
  <si>
    <t>Chelsea</t>
  </si>
  <si>
    <t>Prob B</t>
  </si>
  <si>
    <t>Braintree</t>
  </si>
  <si>
    <t>debts payable</t>
  </si>
  <si>
    <t>year born</t>
  </si>
  <si>
    <t>occupation</t>
  </si>
  <si>
    <t>stage life cycle</t>
  </si>
  <si>
    <t>sterling deflator</t>
  </si>
  <si>
    <t>deflator c</t>
  </si>
  <si>
    <t>deflator b</t>
  </si>
  <si>
    <t>debts payable sterling</t>
  </si>
  <si>
    <t>occup class</t>
  </si>
  <si>
    <t>sub-region</t>
  </si>
  <si>
    <t>sub-region 2</t>
  </si>
  <si>
    <t>mm index</t>
  </si>
  <si>
    <t>weight for age group</t>
  </si>
  <si>
    <t>deflator net</t>
  </si>
  <si>
    <t>sub-region 4</t>
  </si>
  <si>
    <t>Variable list</t>
  </si>
  <si>
    <t>orig row</t>
  </si>
  <si>
    <t>row number in the file as transferred, 7 July 2013</t>
  </si>
  <si>
    <t>Age in years, if known</t>
  </si>
  <si>
    <t>gross personal wealth</t>
  </si>
  <si>
    <t>Age in years: zeroes = 648, or 3.5%; blanks = 3,455, or 18.7%</t>
  </si>
  <si>
    <t>from 1631 to 1776.</t>
  </si>
  <si>
    <t>Medway</t>
  </si>
  <si>
    <t>Milton</t>
  </si>
  <si>
    <t>OXF</t>
  </si>
  <si>
    <t>SUTT</t>
  </si>
  <si>
    <t>STOUGHT</t>
  </si>
  <si>
    <t>Uxbridge</t>
  </si>
  <si>
    <t>WALP</t>
  </si>
  <si>
    <t>BOLT</t>
  </si>
  <si>
    <t>DUD</t>
  </si>
  <si>
    <t>GRAF</t>
  </si>
  <si>
    <t>HRDWK</t>
  </si>
  <si>
    <t>HARV</t>
  </si>
  <si>
    <t>HOLD</t>
  </si>
  <si>
    <t>LANC</t>
  </si>
  <si>
    <t>LEIC</t>
  </si>
  <si>
    <t>LEOM</t>
  </si>
  <si>
    <t>LUNBG</t>
  </si>
  <si>
    <t>RUT</t>
  </si>
  <si>
    <t>SHREWS</t>
  </si>
  <si>
    <t>Sturbridge</t>
  </si>
  <si>
    <t>Upton</t>
  </si>
  <si>
    <t>Westborough</t>
  </si>
  <si>
    <t>Southborough</t>
  </si>
  <si>
    <t>N SHER</t>
  </si>
  <si>
    <t>Constant =</t>
    <phoneticPr fontId="38" type="noConversion"/>
  </si>
  <si>
    <t xml:space="preserve">agez effect = </t>
    <phoneticPr fontId="38" type="noConversion"/>
  </si>
  <si>
    <t>log</t>
    <phoneticPr fontId="38" type="noConversion"/>
  </si>
  <si>
    <t>Hinterland farmer</t>
    <phoneticPr fontId="38" type="noConversion"/>
  </si>
  <si>
    <t>c1650</t>
    <phoneticPr fontId="38" type="noConversion"/>
  </si>
  <si>
    <t>blank</t>
  </si>
  <si>
    <t>total = n =</t>
  </si>
  <si>
    <t>case number</t>
  </si>
  <si>
    <t>year probated</t>
  </si>
  <si>
    <t>age class</t>
  </si>
  <si>
    <t>debts receivable</t>
  </si>
  <si>
    <t>money</t>
  </si>
  <si>
    <t>capital</t>
  </si>
  <si>
    <t>real estate</t>
  </si>
  <si>
    <t>Predicted wealths for 45-year olds</t>
    <phoneticPr fontId="38" type="noConversion"/>
  </si>
  <si>
    <t>(among those having positive gross assets)</t>
    <phoneticPr fontId="38" type="noConversion"/>
  </si>
  <si>
    <t>small?</t>
  </si>
  <si>
    <t>&lt;</t>
  </si>
  <si>
    <t>Danbury</t>
  </si>
  <si>
    <t>RIDGE</t>
  </si>
  <si>
    <t xml:space="preserve">(2) In the MD state archives (speccol.mdarchives .state.md.us), find MSA SC 5906-10-435, Author: Gloria L. Main, wealth per estate data; Medium: table, graph; Storage Location: 01/10/14/28;  </t>
  </si>
  <si>
    <t>Male = 0, female = 1. 947 females = 5.1% of the 18,509 estates</t>
  </si>
  <si>
    <t>This is</t>
  </si>
  <si>
    <t>Some variables' code values</t>
  </si>
  <si>
    <t>Code =</t>
  </si>
  <si>
    <t>Connecticut</t>
  </si>
  <si>
    <t>Plymouth</t>
  </si>
  <si>
    <t>Boston</t>
  </si>
  <si>
    <t>Massachusetts (excl. Boston)</t>
  </si>
  <si>
    <t>Sample n =</t>
  </si>
  <si>
    <t>real plus personal wealth</t>
  </si>
  <si>
    <t>In £ of local currency. For real estate, zeroes = 3,292; blanks = 1,403; and there is one negative value (for ID=3914)</t>
  </si>
  <si>
    <t>In £ of local currency. For total estate, zeroes = 5; blanks = 252.</t>
  </si>
  <si>
    <t>In £ of local currency. gpw has 68 zeroes and 1,270 blanks.</t>
  </si>
  <si>
    <t>real plus personal wealth, sterling</t>
  </si>
  <si>
    <t>consumer goods, sterling</t>
  </si>
  <si>
    <t>total wealth minus debts pay</t>
  </si>
  <si>
    <t>[A sharper fix on widows could be had by using xocc = 10 and female. Here we use retirwid and female.]</t>
    <phoneticPr fontId="38" type="noConversion"/>
  </si>
  <si>
    <t>For the "newlc" stage in the life cycle:</t>
  </si>
  <si>
    <t>unknown</t>
  </si>
  <si>
    <t>married, no known children</t>
  </si>
  <si>
    <t>young father (at least one child, minors)</t>
  </si>
  <si>
    <t>older father (at least one child of age and one minor child)</t>
  </si>
  <si>
    <t>grandfather (all children of age)</t>
  </si>
  <si>
    <t>single</t>
  </si>
  <si>
    <t xml:space="preserve">Relative to </t>
  </si>
  <si>
    <t>age -&gt; wealth</t>
  </si>
  <si>
    <t>at age 45</t>
  </si>
  <si>
    <t>[added]</t>
  </si>
  <si>
    <t>real plus personal wealth, sterling, minus the regression-predicted wealth effect of not being a 45-year-old male.</t>
  </si>
  <si>
    <t xml:space="preserve">wealth effect of agez, relative to agez = 45 </t>
  </si>
  <si>
    <t>Boston binary</t>
  </si>
  <si>
    <t>n = 25</t>
  </si>
  <si>
    <t>n=40</t>
  </si>
  <si>
    <t>n=6</t>
  </si>
  <si>
    <r>
      <t>Allen</t>
    </r>
    <r>
      <rPr>
        <i/>
        <sz val="12"/>
        <color indexed="8"/>
        <rFont val="Calibri"/>
      </rPr>
      <t xml:space="preserve"> et al.</t>
    </r>
    <r>
      <rPr>
        <sz val="12"/>
        <color indexed="8"/>
        <rFont val="Calibri"/>
        <family val="2"/>
      </rPr>
      <t xml:space="preserve"> bare-bones</t>
    </r>
  </si>
  <si>
    <t>(among those having positive gross assets)</t>
  </si>
  <si>
    <t>Allen et al. bare-bones</t>
  </si>
  <si>
    <t>Hinterland artisans</t>
  </si>
  <si>
    <t>Hinterland laborers</t>
  </si>
  <si>
    <t>Hinterland farmers</t>
  </si>
  <si>
    <t>(B.) In current £ sterling</t>
  </si>
  <si>
    <t>In the first period (c1650) there were only 25 widows in the probate data set.</t>
  </si>
  <si>
    <t>The time periods are defined by the year of probate as follows: c1650 = 1638-1662, c1675 = 1663-1687,</t>
  </si>
  <si>
    <t>c1700 = 1688-1712, c1725 = 1713-1737, c1750 = 1738-1762, and c1774 = 1763-1776.</t>
  </si>
  <si>
    <t>Hinterland = any town not founded until 1638 or later.  The towns founded earlier than 1638</t>
  </si>
  <si>
    <t xml:space="preserve">The data source is a set of New England probated estates gathered by Gloria L. Main and Jackson T. Main, </t>
  </si>
  <si>
    <t>and supplied by Gloria Main in the form of an SPSS file.  An annotated Excel file conversion of this data</t>
  </si>
  <si>
    <r>
      <rPr>
        <u/>
        <sz val="11"/>
        <color theme="1"/>
        <rFont val="Calibri"/>
        <scheme val="minor"/>
      </rPr>
      <t>Sources and notes</t>
    </r>
    <r>
      <rPr>
        <sz val="11"/>
        <color theme="1"/>
        <rFont val="Calibri"/>
        <family val="2"/>
        <scheme val="minor"/>
      </rPr>
      <t>:</t>
    </r>
  </si>
  <si>
    <t>file is available at http://gpih.ucdavis.edu.</t>
  </si>
  <si>
    <t>*</t>
  </si>
  <si>
    <t>b</t>
  </si>
  <si>
    <t>**</t>
  </si>
  <si>
    <t>a</t>
  </si>
  <si>
    <t>personal estate plus real estate.  The remaining 18,235 were used in this regression.</t>
  </si>
  <si>
    <t>F( 55, 18179) = 184.24; R-squared = 0.3716.</t>
  </si>
  <si>
    <t>bare-bones cost:  30% weight for the current-year cost, 30% for the previous year's cost,</t>
  </si>
  <si>
    <t xml:space="preserve">in the cost as estimated by Allen et al., we used this distributed-lag average of the </t>
  </si>
  <si>
    <t xml:space="preserve">25% for the cost two years earlier, and 15% for three years earlier. </t>
  </si>
  <si>
    <r>
      <rPr>
        <u/>
        <sz val="12"/>
        <color theme="1"/>
        <rFont val="Calibri"/>
        <scheme val="minor"/>
      </rPr>
      <t>Sources and note</t>
    </r>
    <r>
      <rPr>
        <sz val="12"/>
        <color theme="1"/>
        <rFont val="Calibri"/>
        <family val="2"/>
        <scheme val="minor"/>
      </rPr>
      <t>s:</t>
    </r>
  </si>
  <si>
    <t>early town</t>
  </si>
  <si>
    <t>Probate time periods:</t>
  </si>
  <si>
    <t>Places:</t>
  </si>
  <si>
    <t>Socio-occupational groups:</t>
  </si>
  <si>
    <t>retired-widowed</t>
  </si>
  <si>
    <t>Polynomial for age at death:</t>
  </si>
  <si>
    <t>Interaction terms:</t>
  </si>
  <si>
    <t>early town * c1675</t>
  </si>
  <si>
    <t>upper * c1675</t>
  </si>
  <si>
    <t>labor * c1675</t>
  </si>
  <si>
    <t>early * c1700</t>
  </si>
  <si>
    <t>upper * c1700</t>
  </si>
  <si>
    <t>labor * c1700</t>
  </si>
  <si>
    <t>early * c1725</t>
  </si>
  <si>
    <t>upper * c1725</t>
  </si>
  <si>
    <t>labor * c1725</t>
  </si>
  <si>
    <t>early * c1750</t>
  </si>
  <si>
    <t>upper * c1750</t>
  </si>
  <si>
    <t>labor * c1750</t>
  </si>
  <si>
    <t>early * c1774</t>
  </si>
  <si>
    <t>upper * c1774</t>
  </si>
  <si>
    <t>labor * c1774</t>
  </si>
  <si>
    <t>See also the notes to Appendix Table A. ___.</t>
  </si>
  <si>
    <t>The average costs of the bare-bones bundle for the probate periods were</t>
  </si>
  <si>
    <t>(in pounds sterling per bundle): 2.02 for c1650, 1.60 for c1675, 1.34 for c1700,</t>
  </si>
  <si>
    <t>1.37 for c1725, 1.68 for c1750, and 1.64 for c1774.</t>
  </si>
  <si>
    <t>artisan * c1675</t>
  </si>
  <si>
    <t>artisan * c1700</t>
  </si>
  <si>
    <t>artisan * c1725</t>
  </si>
  <si>
    <t>artisan * c1750</t>
  </si>
  <si>
    <t>artisan * c1774</t>
  </si>
  <si>
    <t>retir or widow * c1675</t>
  </si>
  <si>
    <t>retir or widow * c1700</t>
  </si>
  <si>
    <t>retir or widow * c1725</t>
  </si>
  <si>
    <t>retir or widow * c1750</t>
  </si>
  <si>
    <t>retir or widow * c1774</t>
  </si>
  <si>
    <t>nooccup * c1675</t>
  </si>
  <si>
    <t>nooccup * c1700</t>
  </si>
  <si>
    <t>nooccup * c1725</t>
  </si>
  <si>
    <t>nooccup * c1750</t>
  </si>
  <si>
    <t>nooccup * c1774</t>
  </si>
  <si>
    <t>upper = commercial or professional  (ministers, doctors, lawyers, judges, office-holders, teachers).</t>
  </si>
  <si>
    <t>menial = laborer, military, seaman.</t>
  </si>
  <si>
    <t>farmer = farm operator or artisan-farmer.</t>
  </si>
  <si>
    <t>nooccup = no occupation given.</t>
  </si>
  <si>
    <t>Constant term:</t>
  </si>
  <si>
    <t>** = significant at 1%, * = at 5%, a = at 7%, and b = at 10%.</t>
  </si>
  <si>
    <t>New England Probated Wealth, 1631 - 1776</t>
  </si>
  <si>
    <t xml:space="preserve">were near Massachusetts Bay and the New Hampshire coast, plus New Haven and Hartford.  </t>
  </si>
  <si>
    <t>by Time and Place, for Selected Occupations</t>
  </si>
  <si>
    <r>
      <t xml:space="preserve">(A.) In "bare-bones" consumer bundles for one man (Allen </t>
    </r>
    <r>
      <rPr>
        <i/>
        <sz val="11"/>
        <color theme="1"/>
        <rFont val="Calibri"/>
        <scheme val="minor"/>
      </rPr>
      <t xml:space="preserve">et al. </t>
    </r>
    <r>
      <rPr>
        <sz val="11"/>
        <color theme="1"/>
        <rFont val="Calibri"/>
        <family val="2"/>
        <scheme val="minor"/>
      </rPr>
      <t>2012)</t>
    </r>
  </si>
  <si>
    <t>Cost of "bare-bones" bundle (£)</t>
  </si>
  <si>
    <t>Boston commerce, professions</t>
  </si>
  <si>
    <t>Hinterland widows</t>
  </si>
  <si>
    <t xml:space="preserve">. . </t>
  </si>
  <si>
    <t xml:space="preserve">Regression Equation Used to Map Patterns in </t>
  </si>
  <si>
    <t>Dependent variable = the natural log of gross probated wealth in units of the</t>
  </si>
  <si>
    <r>
      <rPr>
        <sz val="12"/>
        <color theme="1"/>
        <rFont val="Calibri"/>
        <family val="2"/>
        <scheme val="minor"/>
      </rPr>
      <t xml:space="preserve"> "bare-bones" </t>
    </r>
    <r>
      <rPr>
        <sz val="12"/>
        <color theme="1"/>
        <rFont val="Calibri"/>
        <family val="2"/>
        <scheme val="minor"/>
      </rPr>
      <t>consumer bundle developed by Allen</t>
    </r>
    <r>
      <rPr>
        <i/>
        <sz val="12"/>
        <color theme="1"/>
        <rFont val="Calibri"/>
        <scheme val="minor"/>
      </rPr>
      <t xml:space="preserve"> et al.</t>
    </r>
    <r>
      <rPr>
        <sz val="12"/>
        <color theme="1"/>
        <rFont val="Calibri"/>
        <family val="2"/>
        <scheme val="minor"/>
      </rPr>
      <t xml:space="preserve"> (2012).  See notes below.</t>
    </r>
  </si>
  <si>
    <t>The probate data consist of a set of New England probated estates gathered by</t>
  </si>
  <si>
    <t>Gloria L. Main and Jackson T. Main, and supplied by Gloria Main</t>
  </si>
  <si>
    <t xml:space="preserve"> in the form of an SPSS file.  An annotated Excel file conversion of this data file</t>
  </si>
  <si>
    <t>is available at http://gpih.ucdavis.edu.  Of its 18,509 probates, 274 lacked values for gross</t>
  </si>
  <si>
    <r>
      <t>The price deflator is a distributed-lag version of the cost of the bare-bone</t>
    </r>
    <r>
      <rPr>
        <sz val="12"/>
        <color theme="1"/>
        <rFont val="Calibri"/>
        <family val="2"/>
        <scheme val="minor"/>
      </rPr>
      <t>s</t>
    </r>
  </si>
  <si>
    <t xml:space="preserve">App. Table A.__.  </t>
  </si>
  <si>
    <t>boston * c1675</t>
  </si>
  <si>
    <t>boston * c1700</t>
  </si>
  <si>
    <t>boston * c1774</t>
  </si>
  <si>
    <t>newhaven * c1675</t>
  </si>
  <si>
    <t>newhaven * c1700</t>
  </si>
  <si>
    <t>newhaven * c1725</t>
  </si>
  <si>
    <t>newhaven * c1750</t>
  </si>
  <si>
    <t>newhaven * c1774</t>
  </si>
  <si>
    <t>Independent variables</t>
  </si>
  <si>
    <t>bundle for a single man, and described in Allen et al. (2012, online supplement).</t>
  </si>
  <si>
    <r>
      <t>To guess at the prices used in probate, and t</t>
    </r>
    <r>
      <rPr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smooth out year-to-year oscillations </t>
    </r>
  </si>
  <si>
    <t>Hnterland</t>
  </si>
  <si>
    <t>Early non-B</t>
  </si>
  <si>
    <t>Farmer / menial</t>
  </si>
  <si>
    <t>Some wealth ratios, by occ and place</t>
  </si>
  <si>
    <t>comm-prof / artisan</t>
  </si>
  <si>
    <t>No trends here</t>
  </si>
  <si>
    <t>artisan / menial</t>
  </si>
  <si>
    <t>Up here</t>
  </si>
  <si>
    <t>Down</t>
  </si>
  <si>
    <t>One person</t>
  </si>
  <si>
    <t>four persons</t>
  </si>
  <si>
    <t>Predicted Wealth for 45-year-old Colonial New Englanders,</t>
  </si>
  <si>
    <t xml:space="preserve">Table 3-5.  </t>
  </si>
  <si>
    <t>For the Mains' data set, see the separate file "-New England 1631-1776, sample of 18,509 probates (Main - Main)".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</si>
</sst>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0.000"/>
    <numFmt numFmtId="167" formatCode="0.0000"/>
    <numFmt numFmtId="168" formatCode="0.000000"/>
    <numFmt numFmtId="169" formatCode="0.00000"/>
    <numFmt numFmtId="170" formatCode="\(0.000\)"/>
  </numFmts>
  <fonts count="5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"/>
      <name val="Calibri"/>
      <scheme val="minor"/>
    </font>
    <font>
      <b/>
      <sz val="16"/>
      <color rgb="FFFF0000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i/>
      <sz val="12"/>
      <color theme="1"/>
      <name val="Calibri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sz val="16"/>
      <color theme="1"/>
      <name val="Calibri"/>
      <scheme val="minor"/>
    </font>
    <font>
      <b/>
      <u/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i/>
      <sz val="11"/>
      <color theme="1"/>
      <name val="Calibri"/>
      <scheme val="minor"/>
    </font>
    <font>
      <sz val="11"/>
      <color rgb="FFFF0000"/>
      <name val="Calibri"/>
      <scheme val="minor"/>
    </font>
    <font>
      <b/>
      <u/>
      <sz val="14"/>
      <color theme="1"/>
      <name val="Calibri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Verdana"/>
    </font>
    <font>
      <sz val="10"/>
      <color indexed="8"/>
      <name val="Courier New"/>
      <family val="3"/>
    </font>
    <font>
      <b/>
      <sz val="14"/>
      <color indexed="8"/>
      <name val="Calibri"/>
    </font>
    <font>
      <b/>
      <sz val="16"/>
      <color indexed="10"/>
      <name val="Calibri"/>
    </font>
    <font>
      <sz val="14"/>
      <color indexed="8"/>
      <name val="Calibri"/>
    </font>
    <font>
      <b/>
      <sz val="14"/>
      <color indexed="10"/>
      <name val="Calibri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</font>
    <font>
      <sz val="14"/>
      <color indexed="10"/>
      <name val="Calibri"/>
    </font>
    <font>
      <sz val="10"/>
      <color indexed="8"/>
      <name val="Calibri"/>
      <scheme val="minor"/>
    </font>
    <font>
      <sz val="16"/>
      <color rgb="FFFF0000"/>
      <name val="Calibri"/>
      <scheme val="minor"/>
    </font>
    <font>
      <i/>
      <sz val="12"/>
      <color indexed="8"/>
      <name val="Calibri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</font>
    <font>
      <sz val="12"/>
      <color theme="1"/>
      <name val="Calibri"/>
    </font>
    <font>
      <b/>
      <sz val="18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8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76">
    <xf numFmtId="0" fontId="0" fillId="0" borderId="0" xfId="0"/>
    <xf numFmtId="0" fontId="0" fillId="3" borderId="0" xfId="0" applyFill="1"/>
    <xf numFmtId="0" fontId="0" fillId="0" borderId="0" xfId="0" applyAlignment="1">
      <alignment horizontal="right"/>
    </xf>
    <xf numFmtId="0" fontId="18" fillId="0" borderId="0" xfId="0" applyFont="1"/>
    <xf numFmtId="165" fontId="0" fillId="0" borderId="0" xfId="0" applyNumberFormat="1"/>
    <xf numFmtId="0" fontId="14" fillId="0" borderId="0" xfId="0" applyFont="1"/>
    <xf numFmtId="0" fontId="20" fillId="0" borderId="0" xfId="0" applyFont="1"/>
    <xf numFmtId="0" fontId="14" fillId="0" borderId="0" xfId="0" applyFont="1" applyAlignment="1">
      <alignment horizontal="left"/>
    </xf>
    <xf numFmtId="0" fontId="22" fillId="2" borderId="0" xfId="0" applyFont="1" applyFill="1"/>
    <xf numFmtId="0" fontId="22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2" borderId="0" xfId="0" applyFont="1" applyFill="1" applyAlignment="1">
      <alignment horizontal="right"/>
    </xf>
    <xf numFmtId="3" fontId="14" fillId="2" borderId="0" xfId="0" applyNumberFormat="1" applyFont="1" applyFill="1"/>
    <xf numFmtId="3" fontId="14" fillId="2" borderId="1" xfId="0" applyNumberFormat="1" applyFont="1" applyFill="1" applyBorder="1"/>
    <xf numFmtId="0" fontId="24" fillId="0" borderId="0" xfId="0" applyFont="1"/>
    <xf numFmtId="0" fontId="14" fillId="0" borderId="0" xfId="0" applyFont="1" applyFill="1"/>
    <xf numFmtId="3" fontId="14" fillId="0" borderId="0" xfId="0" applyNumberFormat="1" applyFont="1" applyFill="1" applyBorder="1"/>
    <xf numFmtId="0" fontId="25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Font="1" applyFill="1"/>
    <xf numFmtId="0" fontId="14" fillId="0" borderId="0" xfId="0" applyFont="1" applyFill="1" applyAlignment="1">
      <alignment horizontal="right"/>
    </xf>
    <xf numFmtId="0" fontId="19" fillId="0" borderId="0" xfId="0" applyFont="1"/>
    <xf numFmtId="0" fontId="13" fillId="0" borderId="0" xfId="0" applyFont="1"/>
    <xf numFmtId="0" fontId="14" fillId="0" borderId="0" xfId="0" applyFont="1" applyBorder="1" applyAlignment="1">
      <alignment horizontal="center"/>
    </xf>
    <xf numFmtId="3" fontId="14" fillId="0" borderId="0" xfId="0" applyNumberFormat="1" applyFont="1"/>
    <xf numFmtId="3" fontId="14" fillId="0" borderId="1" xfId="0" applyNumberFormat="1" applyFont="1" applyBorder="1"/>
    <xf numFmtId="0" fontId="12" fillId="0" borderId="0" xfId="0" applyFont="1" applyFill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/>
    <xf numFmtId="0" fontId="12" fillId="0" borderId="0" xfId="0" applyFont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/>
    <xf numFmtId="3" fontId="22" fillId="0" borderId="0" xfId="0" applyNumberFormat="1" applyFont="1"/>
    <xf numFmtId="3" fontId="14" fillId="0" borderId="0" xfId="0" applyNumberFormat="1" applyFont="1" applyFill="1"/>
    <xf numFmtId="0" fontId="12" fillId="2" borderId="0" xfId="0" applyFont="1" applyFill="1"/>
    <xf numFmtId="0" fontId="2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7" fillId="0" borderId="0" xfId="0" applyFont="1"/>
    <xf numFmtId="0" fontId="11" fillId="0" borderId="0" xfId="0" applyFont="1"/>
    <xf numFmtId="3" fontId="22" fillId="0" borderId="0" xfId="0" applyNumberFormat="1" applyFont="1" applyFill="1"/>
    <xf numFmtId="3" fontId="12" fillId="0" borderId="0" xfId="0" applyNumberFormat="1" applyFont="1" applyFill="1"/>
    <xf numFmtId="3" fontId="14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14" fillId="0" borderId="0" xfId="0" applyNumberFormat="1" applyFont="1" applyAlignment="1">
      <alignment horizontal="left"/>
    </xf>
    <xf numFmtId="0" fontId="2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8" fillId="0" borderId="0" xfId="0" applyFont="1"/>
    <xf numFmtId="0" fontId="0" fillId="2" borderId="0" xfId="0" applyFill="1" applyAlignment="1">
      <alignment horizontal="right"/>
    </xf>
    <xf numFmtId="2" fontId="0" fillId="0" borderId="0" xfId="0" applyNumberFormat="1"/>
    <xf numFmtId="0" fontId="29" fillId="0" borderId="0" xfId="0" applyFont="1"/>
    <xf numFmtId="0" fontId="29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1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6" fillId="2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/>
    <xf numFmtId="0" fontId="33" fillId="0" borderId="0" xfId="0" applyFont="1" applyAlignment="1">
      <alignment horizontal="left"/>
    </xf>
    <xf numFmtId="0" fontId="34" fillId="0" borderId="5" xfId="0" applyFont="1" applyBorder="1" applyAlignment="1">
      <alignment horizontal="left" vertical="center" wrapText="1" inden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 indent="1"/>
    </xf>
    <xf numFmtId="0" fontId="35" fillId="0" borderId="0" xfId="0" applyFont="1" applyAlignment="1">
      <alignment horizontal="left" vertical="center" wrapText="1" indent="1"/>
    </xf>
    <xf numFmtId="0" fontId="36" fillId="0" borderId="0" xfId="0" applyFont="1" applyAlignment="1">
      <alignment horizontal="left" vertical="center" wrapText="1" indent="1"/>
    </xf>
    <xf numFmtId="0" fontId="35" fillId="0" borderId="0" xfId="0" quotePrefix="1" applyFont="1" applyAlignment="1">
      <alignment horizontal="left" vertical="center" wrapText="1" indent="1"/>
    </xf>
    <xf numFmtId="0" fontId="34" fillId="0" borderId="0" xfId="0" quotePrefix="1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 indent="1"/>
    </xf>
    <xf numFmtId="3" fontId="34" fillId="0" borderId="0" xfId="0" applyNumberFormat="1" applyFont="1" applyBorder="1" applyAlignment="1">
      <alignment horizontal="left" vertical="center" wrapText="1" indent="1"/>
    </xf>
    <xf numFmtId="0" fontId="36" fillId="0" borderId="6" xfId="0" applyFont="1" applyBorder="1" applyAlignment="1">
      <alignment horizontal="left" vertical="center" wrapText="1" indent="1"/>
    </xf>
    <xf numFmtId="3" fontId="34" fillId="0" borderId="6" xfId="0" applyNumberFormat="1" applyFont="1" applyBorder="1" applyAlignment="1">
      <alignment horizontal="left" vertical="center" wrapText="1" indent="1"/>
    </xf>
    <xf numFmtId="0" fontId="0" fillId="0" borderId="8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0" xfId="0" applyBorder="1"/>
    <xf numFmtId="0" fontId="0" fillId="0" borderId="3" xfId="0" applyBorder="1"/>
    <xf numFmtId="11" fontId="0" fillId="0" borderId="0" xfId="0" applyNumberFormat="1" applyBorder="1"/>
    <xf numFmtId="11" fontId="0" fillId="0" borderId="3" xfId="0" applyNumberFormat="1" applyBorder="1"/>
    <xf numFmtId="0" fontId="0" fillId="0" borderId="10" xfId="0" applyBorder="1"/>
    <xf numFmtId="0" fontId="0" fillId="0" borderId="6" xfId="0" applyBorder="1"/>
    <xf numFmtId="0" fontId="0" fillId="0" borderId="4" xfId="0" applyBorder="1"/>
    <xf numFmtId="0" fontId="39" fillId="0" borderId="0" xfId="0" applyFont="1"/>
    <xf numFmtId="11" fontId="39" fillId="0" borderId="0" xfId="0" applyNumberFormat="1" applyFo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167" fontId="0" fillId="0" borderId="0" xfId="0" applyNumberFormat="1"/>
    <xf numFmtId="0" fontId="0" fillId="0" borderId="0" xfId="0" applyFont="1"/>
    <xf numFmtId="167" fontId="0" fillId="0" borderId="0" xfId="0" applyNumberFormat="1" applyFont="1"/>
    <xf numFmtId="0" fontId="40" fillId="0" borderId="0" xfId="0" applyFont="1"/>
    <xf numFmtId="167" fontId="40" fillId="0" borderId="0" xfId="0" applyNumberFormat="1" applyFont="1"/>
    <xf numFmtId="168" fontId="0" fillId="0" borderId="0" xfId="0" applyNumberForma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right"/>
    </xf>
    <xf numFmtId="169" fontId="44" fillId="0" borderId="0" xfId="0" applyNumberFormat="1" applyFont="1"/>
    <xf numFmtId="2" fontId="44" fillId="0" borderId="0" xfId="0" applyNumberFormat="1" applyFont="1"/>
    <xf numFmtId="169" fontId="45" fillId="0" borderId="0" xfId="0" applyNumberFormat="1" applyFont="1"/>
    <xf numFmtId="2" fontId="45" fillId="0" borderId="0" xfId="0" applyNumberFormat="1" applyFont="1"/>
    <xf numFmtId="0" fontId="46" fillId="0" borderId="0" xfId="0" applyFont="1"/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7" fillId="0" borderId="0" xfId="0" applyFont="1"/>
    <xf numFmtId="0" fontId="45" fillId="0" borderId="0" xfId="0" applyFont="1"/>
    <xf numFmtId="0" fontId="0" fillId="4" borderId="0" xfId="0" applyFill="1"/>
    <xf numFmtId="169" fontId="44" fillId="4" borderId="0" xfId="0" applyNumberFormat="1" applyFont="1" applyFill="1"/>
    <xf numFmtId="0" fontId="44" fillId="4" borderId="0" xfId="0" applyFont="1" applyFill="1"/>
    <xf numFmtId="0" fontId="0" fillId="2" borderId="0" xfId="0" applyFill="1"/>
    <xf numFmtId="166" fontId="0" fillId="0" borderId="0" xfId="0" applyNumberFormat="1" applyBorder="1"/>
    <xf numFmtId="0" fontId="0" fillId="0" borderId="0" xfId="0" applyBorder="1" applyAlignment="1">
      <alignment horizontal="right"/>
    </xf>
    <xf numFmtId="0" fontId="48" fillId="0" borderId="0" xfId="0" applyFont="1" applyAlignment="1">
      <alignment horizontal="right"/>
    </xf>
    <xf numFmtId="167" fontId="28" fillId="0" borderId="0" xfId="0" applyNumberFormat="1" applyFont="1"/>
    <xf numFmtId="0" fontId="49" fillId="0" borderId="0" xfId="0" applyFont="1"/>
    <xf numFmtId="0" fontId="19" fillId="0" borderId="0" xfId="0" applyFont="1" applyAlignment="1">
      <alignment horizontal="left"/>
    </xf>
    <xf numFmtId="0" fontId="30" fillId="0" borderId="0" xfId="0" applyFont="1"/>
    <xf numFmtId="166" fontId="0" fillId="0" borderId="6" xfId="0" applyNumberFormat="1" applyBorder="1"/>
    <xf numFmtId="0" fontId="17" fillId="0" borderId="9" xfId="0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0" fontId="17" fillId="0" borderId="3" xfId="0" applyFont="1" applyBorder="1"/>
    <xf numFmtId="0" fontId="44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28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3" xfId="0" applyFont="1" applyBorder="1"/>
    <xf numFmtId="0" fontId="22" fillId="0" borderId="0" xfId="0" applyFont="1" applyBorder="1" applyAlignment="1">
      <alignment horizontal="right"/>
    </xf>
    <xf numFmtId="166" fontId="3" fillId="0" borderId="0" xfId="0" applyNumberFormat="1" applyFont="1" applyBorder="1"/>
    <xf numFmtId="2" fontId="3" fillId="0" borderId="0" xfId="0" applyNumberFormat="1" applyFont="1" applyBorder="1"/>
    <xf numFmtId="170" fontId="3" fillId="0" borderId="0" xfId="0" applyNumberFormat="1" applyFont="1" applyBorder="1"/>
    <xf numFmtId="3" fontId="3" fillId="0" borderId="0" xfId="0" applyNumberFormat="1" applyFont="1"/>
    <xf numFmtId="0" fontId="21" fillId="0" borderId="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51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0" xfId="0" applyFont="1" applyBorder="1"/>
    <xf numFmtId="0" fontId="53" fillId="0" borderId="0" xfId="0" applyFont="1"/>
    <xf numFmtId="164" fontId="54" fillId="0" borderId="0" xfId="0" applyNumberFormat="1" applyFont="1"/>
    <xf numFmtId="0" fontId="54" fillId="0" borderId="0" xfId="0" applyFont="1"/>
    <xf numFmtId="0" fontId="54" fillId="0" borderId="0" xfId="0" applyFont="1" applyFill="1"/>
    <xf numFmtId="0" fontId="54" fillId="0" borderId="0" xfId="0" applyFont="1" applyAlignment="1">
      <alignment horizontal="right"/>
    </xf>
    <xf numFmtId="0" fontId="34" fillId="0" borderId="7" xfId="0" quotePrefix="1" applyFont="1" applyBorder="1" applyAlignment="1">
      <alignment horizontal="center" vertical="center" wrapText="1"/>
    </xf>
    <xf numFmtId="0" fontId="55" fillId="0" borderId="0" xfId="0" applyFont="1"/>
  </cellXfs>
  <cellStyles count="3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opLeftCell="A44" workbookViewId="0">
      <selection activeCell="D46" sqref="D46"/>
    </sheetView>
  </sheetViews>
  <sheetFormatPr baseColWidth="10" defaultColWidth="8.83203125" defaultRowHeight="15" x14ac:dyDescent="0"/>
  <cols>
    <col min="1" max="3" width="8.83203125" style="5"/>
    <col min="4" max="4" width="9.33203125" style="5" customWidth="1"/>
    <col min="5" max="16384" width="8.83203125" style="5"/>
  </cols>
  <sheetData>
    <row r="1" spans="1:15" ht="20">
      <c r="A1" s="64">
        <v>41456</v>
      </c>
      <c r="B1" s="3" t="s">
        <v>443</v>
      </c>
      <c r="C1" s="65"/>
      <c r="D1" s="65"/>
      <c r="E1" s="65"/>
      <c r="F1" s="65"/>
      <c r="G1" s="65"/>
      <c r="H1" s="25" t="s">
        <v>444</v>
      </c>
      <c r="I1" s="65"/>
      <c r="J1" s="65"/>
      <c r="K1" s="65"/>
      <c r="L1" s="65"/>
      <c r="M1" s="65"/>
      <c r="N1" s="65"/>
      <c r="O1" s="65"/>
    </row>
    <row r="2" spans="1:15">
      <c r="A2" s="65"/>
      <c r="B2" s="6" t="s">
        <v>608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>
      <c r="A4" s="65" t="s">
        <v>445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>
      <c r="A5" s="65" t="s">
        <v>446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>
      <c r="A6" s="65" t="s">
        <v>697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>
      <c r="A7" s="65" t="s">
        <v>339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>
      <c r="A8" s="65" t="s">
        <v>310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>
      <c r="A9" s="65" t="s">
        <v>311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>
      <c r="A11" s="65" t="s">
        <v>312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>
      <c r="A12" s="65" t="s">
        <v>313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>
      <c r="A13" s="65" t="s">
        <v>481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>
      <c r="A14" s="65" t="s">
        <v>482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>
      <c r="A15" s="65" t="s">
        <v>197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>
      <c r="A16" s="65" t="s">
        <v>40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>
      <c r="A17" s="65"/>
      <c r="B17" s="65"/>
      <c r="C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20">
      <c r="A18" s="65"/>
      <c r="B18" s="3" t="s">
        <v>646</v>
      </c>
      <c r="C18" s="65"/>
      <c r="E18" s="25" t="s">
        <v>41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>
      <c r="A19" s="65" t="s">
        <v>647</v>
      </c>
      <c r="B19" s="65" t="s">
        <v>648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65" t="s">
        <v>593</v>
      </c>
      <c r="B20" s="65" t="s">
        <v>684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 t="s">
        <v>594</v>
      </c>
      <c r="B21" s="65" t="s">
        <v>685</v>
      </c>
      <c r="C21" s="65"/>
      <c r="D21" s="65"/>
      <c r="E21" s="65" t="s">
        <v>652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>
      <c r="A22" s="65" t="s">
        <v>315</v>
      </c>
      <c r="B22" s="78" t="s">
        <v>193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>
      <c r="A23" s="65" t="s">
        <v>316</v>
      </c>
      <c r="B23" s="78" t="s">
        <v>194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>
      <c r="A24" s="65" t="s">
        <v>317</v>
      </c>
      <c r="B24" s="78" t="s">
        <v>195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65" t="s">
        <v>318</v>
      </c>
      <c r="B25" s="78" t="s">
        <v>196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>
      <c r="A26" s="65" t="s">
        <v>319</v>
      </c>
      <c r="B26" s="78" t="s">
        <v>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>
      <c r="A27" s="65" t="s">
        <v>595</v>
      </c>
      <c r="B27" s="65" t="s">
        <v>649</v>
      </c>
      <c r="C27" s="65"/>
      <c r="D27" s="65"/>
      <c r="E27" s="65" t="s">
        <v>651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>
      <c r="A28" s="65" t="s">
        <v>596</v>
      </c>
      <c r="B28" s="65" t="s">
        <v>686</v>
      </c>
      <c r="C28" s="65"/>
      <c r="D28" s="65"/>
      <c r="E28" s="77" t="s">
        <v>167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>
      <c r="A29" s="25" t="s">
        <v>725</v>
      </c>
      <c r="B29" s="25" t="s">
        <v>166</v>
      </c>
      <c r="C29" s="25"/>
      <c r="D29" s="25"/>
      <c r="E29" s="141" t="s">
        <v>44</v>
      </c>
      <c r="F29" s="25"/>
      <c r="G29" s="65"/>
      <c r="H29" s="65"/>
      <c r="I29" s="65"/>
      <c r="J29" s="65"/>
      <c r="K29" s="65"/>
      <c r="L29" s="65"/>
      <c r="M29" s="65"/>
      <c r="N29" s="65"/>
      <c r="O29" s="65"/>
    </row>
    <row r="30" spans="1:15">
      <c r="A30" s="25" t="s">
        <v>725</v>
      </c>
      <c r="B30" s="25" t="s">
        <v>727</v>
      </c>
      <c r="C30" s="25"/>
      <c r="D30" s="25"/>
      <c r="E30" s="141"/>
      <c r="F30" s="25"/>
      <c r="G30" s="65"/>
      <c r="H30" s="65"/>
      <c r="I30" s="65"/>
      <c r="J30" s="65"/>
      <c r="K30" s="65"/>
      <c r="L30" s="65"/>
      <c r="M30" s="65"/>
      <c r="N30" s="65"/>
      <c r="O30" s="65"/>
    </row>
    <row r="31" spans="1:15">
      <c r="A31" s="65" t="s">
        <v>18</v>
      </c>
      <c r="B31" s="65" t="s">
        <v>18</v>
      </c>
      <c r="C31" s="65"/>
      <c r="D31" s="65"/>
      <c r="E31" s="79" t="s">
        <v>222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>
      <c r="A32" s="65" t="s">
        <v>597</v>
      </c>
      <c r="B32" s="65" t="s">
        <v>650</v>
      </c>
      <c r="C32" s="65"/>
      <c r="D32" s="65"/>
      <c r="E32" s="66" t="s">
        <v>710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>
      <c r="A33" s="65" t="s">
        <v>598</v>
      </c>
      <c r="B33" s="65" t="s">
        <v>687</v>
      </c>
      <c r="C33" s="65"/>
      <c r="D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>
      <c r="A34" s="65" t="s">
        <v>599</v>
      </c>
      <c r="B34" s="65" t="s">
        <v>688</v>
      </c>
      <c r="C34" s="65"/>
      <c r="D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>
      <c r="A35" s="65" t="s">
        <v>600</v>
      </c>
      <c r="B35" s="65" t="s">
        <v>689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>
      <c r="A36" s="65" t="s">
        <v>601</v>
      </c>
      <c r="B36" s="65" t="s">
        <v>489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>
      <c r="A37" s="65" t="s">
        <v>602</v>
      </c>
      <c r="B37" s="65" t="s">
        <v>690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>
      <c r="A38" s="65" t="s">
        <v>603</v>
      </c>
      <c r="B38" s="65" t="s">
        <v>707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>
      <c r="A39" s="65" t="s">
        <v>604</v>
      </c>
      <c r="B39" s="65" t="s">
        <v>631</v>
      </c>
      <c r="C39" s="65"/>
      <c r="D39" s="65"/>
      <c r="E39" s="65" t="s">
        <v>708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>
      <c r="A40" s="65" t="s">
        <v>398</v>
      </c>
      <c r="B40" s="65" t="s">
        <v>398</v>
      </c>
      <c r="C40" s="65"/>
      <c r="D40" s="65"/>
      <c r="E40" s="65" t="s">
        <v>709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>
      <c r="A41" s="25" t="s">
        <v>725</v>
      </c>
      <c r="B41" s="25" t="s">
        <v>728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>
      <c r="A42" s="65" t="s">
        <v>399</v>
      </c>
      <c r="B42" s="65" t="s">
        <v>399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>
      <c r="A43" s="65" t="s">
        <v>400</v>
      </c>
      <c r="B43" s="65" t="s">
        <v>632</v>
      </c>
      <c r="C43" s="65"/>
      <c r="D43" s="65"/>
      <c r="E43" s="65" t="s">
        <v>221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>
      <c r="A44" s="65" t="s">
        <v>401</v>
      </c>
      <c r="B44" s="65" t="s">
        <v>633</v>
      </c>
      <c r="C44" s="65"/>
      <c r="D44" s="65"/>
      <c r="E44" s="65" t="s">
        <v>221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>
      <c r="A45" s="65" t="s">
        <v>402</v>
      </c>
      <c r="B45" s="65" t="s">
        <v>402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>
      <c r="A46" s="65" t="s">
        <v>403</v>
      </c>
      <c r="B46" s="65" t="s">
        <v>634</v>
      </c>
      <c r="C46" s="65"/>
      <c r="D46" s="65"/>
      <c r="E46" s="65" t="s">
        <v>488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>
      <c r="A47" s="65" t="s">
        <v>404</v>
      </c>
      <c r="B47" s="65" t="s">
        <v>621</v>
      </c>
      <c r="C47" s="65"/>
      <c r="D47" s="65"/>
      <c r="E47" s="65" t="s">
        <v>698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>
      <c r="A48" s="65" t="s">
        <v>405</v>
      </c>
      <c r="B48" s="65" t="s">
        <v>405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>
      <c r="A49" s="65" t="s">
        <v>406</v>
      </c>
      <c r="B49" s="65" t="s">
        <v>635</v>
      </c>
      <c r="C49" s="65"/>
      <c r="D49" s="65"/>
      <c r="E49" s="65" t="s">
        <v>622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>
      <c r="A50" s="65" t="s">
        <v>407</v>
      </c>
      <c r="B50" s="65" t="s">
        <v>333</v>
      </c>
      <c r="C50" s="65"/>
      <c r="D50" s="65"/>
      <c r="E50" s="65" t="s">
        <v>221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>
      <c r="A51" s="65" t="s">
        <v>408</v>
      </c>
      <c r="B51" s="65" t="s">
        <v>636</v>
      </c>
      <c r="C51" s="65"/>
      <c r="D51" s="65"/>
      <c r="E51" s="65" t="s">
        <v>623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>
      <c r="A52" s="65" t="s">
        <v>409</v>
      </c>
      <c r="B52" s="65" t="s">
        <v>637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>
      <c r="A53" s="65" t="s">
        <v>410</v>
      </c>
      <c r="B53" s="65" t="s">
        <v>334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>
      <c r="A54" s="65" t="s">
        <v>411</v>
      </c>
      <c r="B54" s="65" t="s">
        <v>335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>
      <c r="A55" s="65" t="s">
        <v>412</v>
      </c>
      <c r="B55" s="65" t="s">
        <v>336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>
      <c r="A56" s="65" t="s">
        <v>413</v>
      </c>
      <c r="B56" s="65" t="s">
        <v>337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>
      <c r="A57" s="65" t="s">
        <v>414</v>
      </c>
      <c r="B57" s="65" t="s">
        <v>712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>
      <c r="A58" s="65" t="s">
        <v>415</v>
      </c>
      <c r="B58" s="65" t="s">
        <v>338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ht="20">
      <c r="A59" s="18" t="s">
        <v>416</v>
      </c>
      <c r="B59" s="18" t="s">
        <v>711</v>
      </c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20">
      <c r="A60" s="140" t="s">
        <v>725</v>
      </c>
      <c r="B60" s="140" t="s">
        <v>726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>
      <c r="A61" s="65" t="s">
        <v>417</v>
      </c>
      <c r="B61" s="65" t="s">
        <v>638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1:15">
      <c r="A62" s="65" t="s">
        <v>418</v>
      </c>
      <c r="B62" s="65" t="s">
        <v>639</v>
      </c>
      <c r="C62" s="65"/>
      <c r="D62" s="65"/>
      <c r="E62" s="67" t="s">
        <v>491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ht="20">
      <c r="A63" s="18" t="s">
        <v>419</v>
      </c>
      <c r="B63" s="18" t="s">
        <v>223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>
      <c r="A64" s="65" t="s">
        <v>420</v>
      </c>
      <c r="B64" s="65" t="s">
        <v>713</v>
      </c>
      <c r="C64" s="65"/>
      <c r="D64" s="65"/>
      <c r="E64" s="65"/>
      <c r="F64" s="65"/>
      <c r="G64" s="65"/>
      <c r="H64" s="65"/>
      <c r="I64" s="65"/>
      <c r="J64" s="13" t="s">
        <v>498</v>
      </c>
      <c r="K64" s="14" t="s">
        <v>499</v>
      </c>
      <c r="L64" s="65"/>
      <c r="M64" s="65"/>
      <c r="N64" s="65"/>
      <c r="O64" s="65"/>
    </row>
    <row r="65" spans="1:15">
      <c r="A65" s="65" t="s">
        <v>421</v>
      </c>
      <c r="B65" s="65" t="s">
        <v>486</v>
      </c>
      <c r="C65" s="65"/>
      <c r="D65" s="65"/>
      <c r="E65" s="65"/>
      <c r="F65" s="65"/>
      <c r="G65" s="65"/>
      <c r="H65" s="65"/>
      <c r="I65" s="65"/>
      <c r="J65" s="65">
        <v>0</v>
      </c>
      <c r="K65" s="65" t="s">
        <v>500</v>
      </c>
      <c r="L65" s="65"/>
      <c r="M65" s="65"/>
      <c r="N65" s="65"/>
      <c r="O65" s="65"/>
    </row>
    <row r="66" spans="1:15">
      <c r="A66" s="65" t="s">
        <v>422</v>
      </c>
      <c r="B66" s="65" t="s">
        <v>640</v>
      </c>
      <c r="C66" s="65"/>
      <c r="D66" s="65"/>
      <c r="E66" s="65"/>
      <c r="F66" s="65"/>
      <c r="G66" s="65"/>
      <c r="H66" s="65"/>
      <c r="I66" s="65"/>
      <c r="J66" s="65">
        <v>1</v>
      </c>
      <c r="K66" s="68" t="s">
        <v>501</v>
      </c>
      <c r="L66" s="65"/>
      <c r="M66" s="65"/>
      <c r="N66" s="65"/>
      <c r="O66" s="65"/>
    </row>
    <row r="67" spans="1:15">
      <c r="A67" s="65" t="s">
        <v>423</v>
      </c>
      <c r="B67" s="65" t="s">
        <v>641</v>
      </c>
      <c r="C67" s="65"/>
      <c r="D67" s="65"/>
      <c r="E67" s="65" t="s">
        <v>490</v>
      </c>
      <c r="F67" s="65"/>
      <c r="G67" s="65"/>
      <c r="H67" s="65"/>
      <c r="I67" s="65"/>
      <c r="J67" s="65">
        <v>2</v>
      </c>
      <c r="K67" s="68">
        <v>4</v>
      </c>
      <c r="L67" s="65"/>
      <c r="M67" s="65"/>
      <c r="N67" s="65"/>
      <c r="O67" s="65"/>
    </row>
    <row r="68" spans="1:15">
      <c r="A68" s="65" t="s">
        <v>424</v>
      </c>
      <c r="B68" s="65" t="s">
        <v>642</v>
      </c>
      <c r="C68" s="25"/>
      <c r="D68" s="65"/>
      <c r="E68" s="65"/>
      <c r="F68" s="65"/>
      <c r="G68" s="65"/>
      <c r="H68" s="65"/>
      <c r="I68" s="65"/>
      <c r="J68" s="65">
        <v>3</v>
      </c>
      <c r="K68" s="68" t="s">
        <v>502</v>
      </c>
      <c r="L68" s="65"/>
      <c r="M68" s="65"/>
      <c r="N68" s="65"/>
      <c r="O68" s="65"/>
    </row>
    <row r="69" spans="1:15">
      <c r="A69" s="65" t="s">
        <v>425</v>
      </c>
      <c r="B69" s="65" t="s">
        <v>434</v>
      </c>
      <c r="C69" s="65"/>
      <c r="D69" s="65"/>
      <c r="E69" s="65"/>
      <c r="F69" s="65"/>
      <c r="G69" s="65"/>
      <c r="H69" s="65"/>
      <c r="I69" s="65"/>
      <c r="J69" s="65">
        <v>4</v>
      </c>
      <c r="K69" s="68" t="s">
        <v>503</v>
      </c>
      <c r="L69" s="65"/>
      <c r="M69" s="65"/>
      <c r="N69" s="65"/>
      <c r="O69" s="65"/>
    </row>
    <row r="70" spans="1:15">
      <c r="A70" s="65" t="s">
        <v>614</v>
      </c>
      <c r="B70" s="65" t="s">
        <v>643</v>
      </c>
      <c r="C70" s="65"/>
      <c r="D70" s="65"/>
      <c r="E70" s="65"/>
      <c r="F70" s="65"/>
      <c r="G70" s="65"/>
      <c r="H70" s="65"/>
      <c r="I70" s="65"/>
      <c r="J70" s="65">
        <v>5</v>
      </c>
      <c r="K70" s="68" t="s">
        <v>504</v>
      </c>
      <c r="L70" s="65"/>
      <c r="M70" s="65"/>
      <c r="N70" s="65"/>
      <c r="O70" s="65"/>
    </row>
    <row r="71" spans="1:15">
      <c r="A71" s="65" t="s">
        <v>615</v>
      </c>
      <c r="B71" s="65" t="s">
        <v>644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>
      <c r="A72" s="65" t="s">
        <v>616</v>
      </c>
      <c r="B72" s="65" t="s">
        <v>487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>
      <c r="A73" s="65" t="s">
        <v>617</v>
      </c>
      <c r="B73" s="65" t="s">
        <v>645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>
      <c r="A74" s="65" t="s">
        <v>618</v>
      </c>
      <c r="B74" s="65" t="s">
        <v>493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>
      <c r="A75" s="65" t="s">
        <v>619</v>
      </c>
      <c r="B75" s="65" t="s">
        <v>492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5">
      <c r="A76" s="65" t="s">
        <v>620</v>
      </c>
      <c r="B76" s="65" t="s">
        <v>631</v>
      </c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5"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5"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5">
      <c r="J79" s="65"/>
      <c r="K79" s="65"/>
      <c r="L79" s="65"/>
      <c r="M79" s="65"/>
      <c r="N79" s="65"/>
    </row>
    <row r="80" spans="1:15">
      <c r="N80" s="65"/>
    </row>
    <row r="81" spans="14:14">
      <c r="N81" s="65"/>
    </row>
    <row r="82" spans="14:14">
      <c r="N82" s="65"/>
    </row>
    <row r="83" spans="14:14">
      <c r="N83" s="65"/>
    </row>
    <row r="84" spans="14:14">
      <c r="N84" s="65"/>
    </row>
    <row r="85" spans="14:14">
      <c r="N85" s="65"/>
    </row>
    <row r="86" spans="14:14">
      <c r="N86" s="65"/>
    </row>
    <row r="87" spans="14:14">
      <c r="N87" s="65"/>
    </row>
    <row r="88" spans="14:14">
      <c r="N88" s="65"/>
    </row>
    <row r="89" spans="14:14">
      <c r="N89" s="65"/>
    </row>
    <row r="90" spans="14:14">
      <c r="N90" s="65"/>
    </row>
    <row r="91" spans="14:14">
      <c r="N91" s="65"/>
    </row>
    <row r="92" spans="14:14">
      <c r="N92" s="65"/>
    </row>
    <row r="93" spans="14:14">
      <c r="N93" s="6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5"/>
  <sheetViews>
    <sheetView workbookViewId="0">
      <pane ySplit="3560" topLeftCell="A25" activePane="bottomLeft"/>
      <selection activeCell="J26" sqref="J26"/>
      <selection pane="bottomLeft" activeCell="B43" sqref="B43"/>
    </sheetView>
  </sheetViews>
  <sheetFormatPr baseColWidth="10" defaultColWidth="10.83203125" defaultRowHeight="15" x14ac:dyDescent="0"/>
  <cols>
    <col min="1" max="2" width="10.83203125" style="5"/>
    <col min="3" max="3" width="13.6640625" style="5" customWidth="1"/>
    <col min="4" max="6" width="10.83203125" style="5"/>
    <col min="7" max="7" width="7.6640625" style="5" customWidth="1"/>
    <col min="8" max="13" width="10.83203125" style="5"/>
    <col min="14" max="14" width="14.5" style="12" customWidth="1"/>
    <col min="15" max="15" width="10.83203125" style="12"/>
    <col min="16" max="16" width="10.83203125" style="28"/>
    <col min="17" max="17" width="10.83203125" style="7"/>
    <col min="18" max="16384" width="10.83203125" style="5"/>
  </cols>
  <sheetData>
    <row r="1" spans="1:17" ht="20">
      <c r="B1" s="3" t="s">
        <v>700</v>
      </c>
    </row>
    <row r="2" spans="1:17">
      <c r="B2" s="25" t="s">
        <v>608</v>
      </c>
      <c r="M2" s="45" t="s">
        <v>624</v>
      </c>
    </row>
    <row r="4" spans="1:17" ht="20">
      <c r="A4" s="18" t="s">
        <v>541</v>
      </c>
      <c r="B4" s="18"/>
      <c r="M4" s="21" t="s">
        <v>260</v>
      </c>
      <c r="N4" s="63"/>
      <c r="O4" s="63"/>
      <c r="P4" s="5"/>
      <c r="Q4" s="52"/>
    </row>
    <row r="5" spans="1:17">
      <c r="A5" s="15" t="s">
        <v>701</v>
      </c>
      <c r="B5" s="8" t="s">
        <v>706</v>
      </c>
      <c r="C5" s="8" t="s">
        <v>699</v>
      </c>
      <c r="D5" s="8"/>
      <c r="M5" s="43" t="s">
        <v>264</v>
      </c>
      <c r="N5" s="43" t="s">
        <v>265</v>
      </c>
      <c r="O5" s="43" t="s">
        <v>266</v>
      </c>
      <c r="P5" s="40" t="s">
        <v>396</v>
      </c>
      <c r="Q5" s="53" t="s">
        <v>429</v>
      </c>
    </row>
    <row r="6" spans="1:17">
      <c r="A6" s="10">
        <v>1</v>
      </c>
      <c r="B6" s="16">
        <v>6573</v>
      </c>
      <c r="C6" s="10" t="s">
        <v>705</v>
      </c>
      <c r="D6" s="10"/>
      <c r="M6" s="12">
        <v>-9</v>
      </c>
      <c r="N6" s="32" t="s">
        <v>427</v>
      </c>
      <c r="O6" s="32" t="s">
        <v>426</v>
      </c>
      <c r="P6" s="28">
        <v>2</v>
      </c>
      <c r="Q6" s="54" t="s">
        <v>261</v>
      </c>
    </row>
    <row r="7" spans="1:17">
      <c r="A7" s="10">
        <v>2</v>
      </c>
      <c r="B7" s="16">
        <v>8167</v>
      </c>
      <c r="C7" s="10" t="s">
        <v>702</v>
      </c>
      <c r="D7" s="10"/>
      <c r="M7" s="12">
        <v>0</v>
      </c>
      <c r="N7" s="32" t="s">
        <v>428</v>
      </c>
      <c r="O7" s="12">
        <v>12</v>
      </c>
      <c r="P7" s="28">
        <v>1</v>
      </c>
      <c r="Q7" s="55" t="s">
        <v>627</v>
      </c>
    </row>
    <row r="8" spans="1:17">
      <c r="A8" s="10">
        <v>3</v>
      </c>
      <c r="B8" s="16">
        <v>249</v>
      </c>
      <c r="C8" s="10" t="s">
        <v>703</v>
      </c>
      <c r="D8" s="10"/>
      <c r="M8" s="12">
        <v>1</v>
      </c>
      <c r="N8" s="32" t="s">
        <v>704</v>
      </c>
      <c r="O8" s="12">
        <v>8</v>
      </c>
      <c r="P8" s="28">
        <v>1516</v>
      </c>
      <c r="Q8" s="55" t="s">
        <v>704</v>
      </c>
    </row>
    <row r="9" spans="1:17">
      <c r="A9" s="10">
        <v>4</v>
      </c>
      <c r="B9" s="16">
        <v>2013</v>
      </c>
      <c r="C9" s="42" t="s">
        <v>262</v>
      </c>
      <c r="D9" s="10"/>
      <c r="M9" s="12">
        <v>2</v>
      </c>
      <c r="N9" s="32" t="s">
        <v>430</v>
      </c>
      <c r="O9" s="51" t="s">
        <v>460</v>
      </c>
      <c r="P9" s="28">
        <v>24</v>
      </c>
      <c r="Q9" s="55" t="s">
        <v>628</v>
      </c>
    </row>
    <row r="10" spans="1:17">
      <c r="A10" s="10">
        <v>5</v>
      </c>
      <c r="B10" s="16">
        <v>1492</v>
      </c>
      <c r="C10" s="10" t="s">
        <v>704</v>
      </c>
      <c r="D10" s="10"/>
      <c r="M10" s="12">
        <v>3</v>
      </c>
      <c r="N10" s="32" t="s">
        <v>427</v>
      </c>
      <c r="O10" s="51" t="s">
        <v>460</v>
      </c>
      <c r="P10" s="28">
        <v>11</v>
      </c>
      <c r="Q10" s="55" t="s">
        <v>629</v>
      </c>
    </row>
    <row r="11" spans="1:17">
      <c r="A11" s="11" t="s">
        <v>682</v>
      </c>
      <c r="B11" s="16">
        <v>15</v>
      </c>
      <c r="C11" s="11"/>
      <c r="D11" s="11"/>
      <c r="M11" s="12">
        <v>4</v>
      </c>
      <c r="N11" s="32" t="s">
        <v>427</v>
      </c>
      <c r="O11" s="51" t="s">
        <v>460</v>
      </c>
      <c r="P11" s="28">
        <v>309</v>
      </c>
      <c r="Q11" s="55" t="s">
        <v>630</v>
      </c>
    </row>
    <row r="12" spans="1:17">
      <c r="A12" s="10" t="s">
        <v>683</v>
      </c>
      <c r="B12" s="17">
        <v>18509</v>
      </c>
      <c r="C12" s="10"/>
      <c r="D12" s="10"/>
      <c r="M12" s="12">
        <v>5</v>
      </c>
      <c r="N12" s="32" t="s">
        <v>427</v>
      </c>
      <c r="O12" s="51" t="s">
        <v>460</v>
      </c>
      <c r="P12" s="5">
        <v>72</v>
      </c>
      <c r="Q12" s="55" t="s">
        <v>447</v>
      </c>
    </row>
    <row r="13" spans="1:17" s="19" customFormat="1">
      <c r="D13" s="20"/>
      <c r="M13" s="44">
        <v>6</v>
      </c>
      <c r="N13" s="32" t="s">
        <v>427</v>
      </c>
      <c r="O13" s="51" t="s">
        <v>460</v>
      </c>
      <c r="P13" s="41">
        <v>287</v>
      </c>
      <c r="Q13" s="55" t="s">
        <v>448</v>
      </c>
    </row>
    <row r="14" spans="1:17" ht="20">
      <c r="A14" s="21" t="s">
        <v>542</v>
      </c>
      <c r="M14" s="12">
        <v>7</v>
      </c>
      <c r="N14" s="32" t="s">
        <v>427</v>
      </c>
      <c r="O14" s="51" t="s">
        <v>460</v>
      </c>
      <c r="P14" s="28">
        <v>356</v>
      </c>
      <c r="Q14" s="55" t="s">
        <v>449</v>
      </c>
    </row>
    <row r="15" spans="1:17">
      <c r="A15" s="31" t="s">
        <v>263</v>
      </c>
      <c r="M15" s="12">
        <v>8</v>
      </c>
      <c r="N15" s="32" t="s">
        <v>427</v>
      </c>
      <c r="O15" s="51" t="s">
        <v>460</v>
      </c>
      <c r="P15" s="28">
        <v>52</v>
      </c>
      <c r="Q15" s="55" t="s">
        <v>450</v>
      </c>
    </row>
    <row r="16" spans="1:17">
      <c r="A16" s="22" t="s">
        <v>701</v>
      </c>
      <c r="B16" s="9" t="s">
        <v>396</v>
      </c>
      <c r="C16" s="23" t="s">
        <v>699</v>
      </c>
      <c r="M16" s="12">
        <v>9</v>
      </c>
      <c r="N16" s="32" t="s">
        <v>427</v>
      </c>
      <c r="O16" s="51" t="s">
        <v>460</v>
      </c>
      <c r="P16" s="5">
        <v>181</v>
      </c>
      <c r="Q16" s="55" t="s">
        <v>451</v>
      </c>
    </row>
    <row r="17" spans="1:17">
      <c r="A17" s="5">
        <v>1</v>
      </c>
      <c r="B17" s="28">
        <v>1837</v>
      </c>
      <c r="C17" s="5" t="s">
        <v>543</v>
      </c>
      <c r="M17" s="12">
        <v>10</v>
      </c>
      <c r="N17" s="32" t="s">
        <v>427</v>
      </c>
      <c r="O17" s="51" t="s">
        <v>460</v>
      </c>
      <c r="P17" s="5">
        <v>192</v>
      </c>
      <c r="Q17" s="55" t="s">
        <v>452</v>
      </c>
    </row>
    <row r="18" spans="1:17">
      <c r="A18" s="5">
        <v>2</v>
      </c>
      <c r="B18" s="28">
        <v>3903</v>
      </c>
      <c r="C18" s="5" t="s">
        <v>544</v>
      </c>
      <c r="M18" s="12">
        <v>11</v>
      </c>
      <c r="N18" s="32" t="s">
        <v>427</v>
      </c>
      <c r="O18" s="51" t="s">
        <v>460</v>
      </c>
      <c r="P18" s="5">
        <v>165</v>
      </c>
      <c r="Q18" s="55" t="s">
        <v>453</v>
      </c>
    </row>
    <row r="19" spans="1:17">
      <c r="A19" s="5">
        <v>5</v>
      </c>
      <c r="B19" s="28">
        <v>3207</v>
      </c>
      <c r="C19" s="5" t="s">
        <v>545</v>
      </c>
      <c r="M19" s="12">
        <v>12</v>
      </c>
      <c r="N19" s="32" t="s">
        <v>427</v>
      </c>
      <c r="O19" s="51" t="s">
        <v>460</v>
      </c>
      <c r="P19" s="5">
        <v>370</v>
      </c>
      <c r="Q19" s="55" t="s">
        <v>454</v>
      </c>
    </row>
    <row r="20" spans="1:17">
      <c r="A20" s="5">
        <v>6</v>
      </c>
      <c r="B20" s="28">
        <v>1161</v>
      </c>
      <c r="C20" s="5" t="s">
        <v>546</v>
      </c>
      <c r="M20" s="12">
        <v>13</v>
      </c>
      <c r="N20" s="32" t="s">
        <v>427</v>
      </c>
      <c r="O20" s="51" t="s">
        <v>460</v>
      </c>
      <c r="P20" s="5">
        <v>242</v>
      </c>
      <c r="Q20" s="55" t="s">
        <v>455</v>
      </c>
    </row>
    <row r="21" spans="1:17">
      <c r="A21" s="5">
        <v>7</v>
      </c>
      <c r="B21" s="28">
        <v>830</v>
      </c>
      <c r="C21" s="5" t="s">
        <v>547</v>
      </c>
      <c r="M21" s="12">
        <v>14</v>
      </c>
      <c r="N21" s="32" t="s">
        <v>427</v>
      </c>
      <c r="O21" s="51" t="s">
        <v>460</v>
      </c>
      <c r="P21" s="5">
        <v>46</v>
      </c>
      <c r="Q21" s="55" t="s">
        <v>456</v>
      </c>
    </row>
    <row r="22" spans="1:17">
      <c r="A22" s="5">
        <v>8</v>
      </c>
      <c r="B22" s="28">
        <v>1492</v>
      </c>
      <c r="C22" s="5" t="s">
        <v>704</v>
      </c>
      <c r="D22" s="26" t="s">
        <v>397</v>
      </c>
      <c r="M22" s="12">
        <v>15</v>
      </c>
      <c r="N22" s="32" t="s">
        <v>427</v>
      </c>
      <c r="O22" s="51" t="s">
        <v>460</v>
      </c>
      <c r="P22" s="5">
        <v>7</v>
      </c>
      <c r="Q22" s="57" t="s">
        <v>206</v>
      </c>
    </row>
    <row r="23" spans="1:17">
      <c r="A23" s="5">
        <v>9</v>
      </c>
      <c r="B23" s="28">
        <v>1235</v>
      </c>
      <c r="C23" s="5" t="s">
        <v>548</v>
      </c>
      <c r="M23" s="12">
        <v>16</v>
      </c>
      <c r="N23" s="32" t="s">
        <v>427</v>
      </c>
      <c r="O23" s="51" t="s">
        <v>460</v>
      </c>
      <c r="P23" s="5">
        <v>28</v>
      </c>
      <c r="Q23" s="57" t="s">
        <v>207</v>
      </c>
    </row>
    <row r="24" spans="1:17">
      <c r="A24" s="5">
        <v>10</v>
      </c>
      <c r="B24" s="28">
        <v>305</v>
      </c>
      <c r="C24" s="5" t="s">
        <v>703</v>
      </c>
      <c r="M24" s="12">
        <v>17</v>
      </c>
      <c r="N24" s="32" t="s">
        <v>427</v>
      </c>
      <c r="O24" s="51" t="s">
        <v>460</v>
      </c>
      <c r="P24" s="5">
        <v>334</v>
      </c>
      <c r="Q24" s="55" t="s">
        <v>457</v>
      </c>
    </row>
    <row r="25" spans="1:17">
      <c r="A25" s="5">
        <v>11</v>
      </c>
      <c r="B25" s="28">
        <v>1722</v>
      </c>
      <c r="C25" s="5" t="s">
        <v>549</v>
      </c>
      <c r="M25" s="12">
        <v>18</v>
      </c>
      <c r="N25" s="32" t="s">
        <v>427</v>
      </c>
      <c r="O25" s="51" t="s">
        <v>460</v>
      </c>
      <c r="P25" s="5">
        <v>80</v>
      </c>
      <c r="Q25" s="55" t="s">
        <v>458</v>
      </c>
    </row>
    <row r="26" spans="1:17">
      <c r="A26" s="5">
        <v>12</v>
      </c>
      <c r="B26" s="28">
        <v>401</v>
      </c>
      <c r="C26" s="5" t="s">
        <v>550</v>
      </c>
      <c r="M26" s="12">
        <v>19</v>
      </c>
      <c r="N26" s="32" t="s">
        <v>427</v>
      </c>
      <c r="O26" s="51" t="s">
        <v>460</v>
      </c>
      <c r="P26" s="5">
        <v>39</v>
      </c>
      <c r="Q26" s="56" t="s">
        <v>459</v>
      </c>
    </row>
    <row r="27" spans="1:17">
      <c r="A27" s="5">
        <v>13</v>
      </c>
      <c r="B27" s="28">
        <v>76</v>
      </c>
      <c r="C27" s="5" t="s">
        <v>551</v>
      </c>
      <c r="M27" s="12">
        <v>20</v>
      </c>
      <c r="N27" s="32" t="s">
        <v>427</v>
      </c>
      <c r="O27" s="51" t="s">
        <v>546</v>
      </c>
      <c r="P27" s="5">
        <v>209</v>
      </c>
      <c r="Q27" s="56" t="s">
        <v>461</v>
      </c>
    </row>
    <row r="28" spans="1:17">
      <c r="A28" s="5">
        <v>14</v>
      </c>
      <c r="B28" s="28">
        <v>121</v>
      </c>
      <c r="C28" s="5" t="s">
        <v>552</v>
      </c>
      <c r="M28" s="12">
        <v>21</v>
      </c>
      <c r="N28" s="32" t="s">
        <v>427</v>
      </c>
      <c r="O28" s="51" t="s">
        <v>546</v>
      </c>
      <c r="P28" s="5">
        <v>123</v>
      </c>
      <c r="Q28" s="56" t="s">
        <v>462</v>
      </c>
    </row>
    <row r="29" spans="1:17">
      <c r="A29" s="5">
        <v>15</v>
      </c>
      <c r="B29" s="28">
        <v>206</v>
      </c>
      <c r="C29" s="5" t="s">
        <v>553</v>
      </c>
      <c r="M29" s="12">
        <v>22</v>
      </c>
      <c r="N29" s="32" t="s">
        <v>427</v>
      </c>
      <c r="O29" s="51" t="s">
        <v>546</v>
      </c>
      <c r="P29" s="5">
        <v>118</v>
      </c>
      <c r="Q29" s="56" t="s">
        <v>463</v>
      </c>
    </row>
    <row r="30" spans="1:17">
      <c r="A30" s="5">
        <v>16</v>
      </c>
      <c r="B30" s="28">
        <v>2013</v>
      </c>
      <c r="C30" s="5" t="s">
        <v>554</v>
      </c>
      <c r="M30" s="12">
        <v>23</v>
      </c>
      <c r="N30" s="32" t="s">
        <v>427</v>
      </c>
      <c r="O30" s="51" t="s">
        <v>546</v>
      </c>
      <c r="P30" s="5">
        <v>86</v>
      </c>
      <c r="Q30" s="56" t="s">
        <v>464</v>
      </c>
    </row>
    <row r="31" spans="1:17">
      <c r="B31" s="29">
        <f>SUM(B17:B30)</f>
        <v>18509</v>
      </c>
      <c r="M31" s="12">
        <v>24</v>
      </c>
      <c r="N31" s="32" t="s">
        <v>427</v>
      </c>
      <c r="O31" s="51" t="s">
        <v>546</v>
      </c>
      <c r="P31" s="5">
        <v>57</v>
      </c>
      <c r="Q31" s="56" t="s">
        <v>465</v>
      </c>
    </row>
    <row r="32" spans="1:17">
      <c r="B32" s="28"/>
      <c r="E32" s="28"/>
      <c r="M32" s="12">
        <v>25</v>
      </c>
      <c r="N32" s="32" t="s">
        <v>427</v>
      </c>
      <c r="O32" s="51" t="s">
        <v>546</v>
      </c>
      <c r="P32" s="5">
        <v>26</v>
      </c>
      <c r="Q32" s="55" t="s">
        <v>466</v>
      </c>
    </row>
    <row r="33" spans="1:17" ht="20">
      <c r="A33" s="21" t="s">
        <v>395</v>
      </c>
      <c r="B33" s="28"/>
      <c r="M33" s="12">
        <v>26</v>
      </c>
      <c r="N33" s="32" t="s">
        <v>427</v>
      </c>
      <c r="O33" s="51" t="s">
        <v>546</v>
      </c>
      <c r="P33" s="5">
        <v>122</v>
      </c>
      <c r="Q33" s="55" t="s">
        <v>467</v>
      </c>
    </row>
    <row r="34" spans="1:17">
      <c r="A34" s="22" t="s">
        <v>561</v>
      </c>
      <c r="B34" s="47" t="s">
        <v>699</v>
      </c>
      <c r="E34" s="9" t="s">
        <v>396</v>
      </c>
      <c r="F34" s="31" t="s">
        <v>258</v>
      </c>
      <c r="H34" s="14" t="s">
        <v>564</v>
      </c>
      <c r="M34" s="12">
        <v>27</v>
      </c>
      <c r="N34" s="32" t="s">
        <v>427</v>
      </c>
      <c r="O34" s="51" t="s">
        <v>546</v>
      </c>
      <c r="P34" s="5">
        <v>39</v>
      </c>
      <c r="Q34" s="55" t="s">
        <v>468</v>
      </c>
    </row>
    <row r="35" spans="1:17">
      <c r="A35" s="30">
        <v>0</v>
      </c>
      <c r="B35" s="48" t="s">
        <v>257</v>
      </c>
      <c r="C35" s="31"/>
      <c r="D35" s="31"/>
      <c r="E35" s="33">
        <v>1512</v>
      </c>
      <c r="F35" s="31">
        <v>37</v>
      </c>
      <c r="G35" s="38"/>
      <c r="H35" s="32">
        <v>0</v>
      </c>
      <c r="I35" s="33">
        <v>1512</v>
      </c>
      <c r="M35" s="12">
        <v>28</v>
      </c>
      <c r="N35" s="32" t="s">
        <v>427</v>
      </c>
      <c r="O35" s="51" t="s">
        <v>546</v>
      </c>
      <c r="P35" s="5">
        <v>79</v>
      </c>
      <c r="Q35" s="55" t="s">
        <v>469</v>
      </c>
    </row>
    <row r="36" spans="1:17">
      <c r="A36" s="5">
        <v>1</v>
      </c>
      <c r="B36" s="28" t="s">
        <v>555</v>
      </c>
      <c r="E36" s="28">
        <v>1482</v>
      </c>
      <c r="F36" s="5">
        <v>20</v>
      </c>
      <c r="G36" s="39"/>
      <c r="H36" s="35">
        <v>1</v>
      </c>
      <c r="I36" s="28"/>
      <c r="M36" s="12">
        <v>29</v>
      </c>
      <c r="N36" s="32" t="s">
        <v>427</v>
      </c>
      <c r="O36" s="51" t="s">
        <v>546</v>
      </c>
      <c r="P36" s="5">
        <v>92</v>
      </c>
      <c r="Q36" s="55" t="s">
        <v>470</v>
      </c>
    </row>
    <row r="37" spans="1:17">
      <c r="A37" s="5">
        <v>2</v>
      </c>
      <c r="B37" s="28" t="s">
        <v>556</v>
      </c>
      <c r="E37" s="28">
        <v>240</v>
      </c>
      <c r="F37" s="5">
        <v>1</v>
      </c>
      <c r="G37" s="39"/>
      <c r="H37" s="36">
        <v>1</v>
      </c>
      <c r="I37" s="28">
        <f>E36+E37+E38</f>
        <v>2561</v>
      </c>
      <c r="M37" s="12">
        <v>30</v>
      </c>
      <c r="N37" s="32" t="s">
        <v>427</v>
      </c>
      <c r="O37" s="51" t="s">
        <v>546</v>
      </c>
      <c r="P37" s="5">
        <v>55</v>
      </c>
      <c r="Q37" s="55" t="s">
        <v>471</v>
      </c>
    </row>
    <row r="38" spans="1:17">
      <c r="A38" s="5">
        <v>3</v>
      </c>
      <c r="B38" s="28" t="s">
        <v>557</v>
      </c>
      <c r="E38" s="28">
        <v>839</v>
      </c>
      <c r="F38" s="5">
        <v>0</v>
      </c>
      <c r="G38" s="39"/>
      <c r="H38" s="37">
        <v>1</v>
      </c>
      <c r="I38" s="28"/>
      <c r="M38" s="12">
        <v>31</v>
      </c>
      <c r="N38" s="32" t="s">
        <v>427</v>
      </c>
      <c r="O38" s="51" t="s">
        <v>546</v>
      </c>
      <c r="P38" s="5">
        <v>9</v>
      </c>
      <c r="Q38" s="55" t="s">
        <v>472</v>
      </c>
    </row>
    <row r="39" spans="1:17">
      <c r="A39" s="5">
        <v>4</v>
      </c>
      <c r="B39" s="28" t="s">
        <v>558</v>
      </c>
      <c r="E39" s="28">
        <v>2689</v>
      </c>
      <c r="F39" s="5">
        <v>6</v>
      </c>
      <c r="G39" s="39"/>
      <c r="H39" s="12">
        <v>2</v>
      </c>
      <c r="I39" s="28">
        <v>2689</v>
      </c>
      <c r="M39" s="12">
        <v>32</v>
      </c>
      <c r="N39" s="32" t="s">
        <v>427</v>
      </c>
      <c r="O39" s="51" t="s">
        <v>546</v>
      </c>
      <c r="P39" s="5">
        <v>14</v>
      </c>
      <c r="Q39" s="55" t="s">
        <v>473</v>
      </c>
    </row>
    <row r="40" spans="1:17">
      <c r="A40" s="5">
        <v>5</v>
      </c>
      <c r="B40" s="28" t="s">
        <v>559</v>
      </c>
      <c r="E40" s="28">
        <v>6489</v>
      </c>
      <c r="F40" s="5">
        <v>5</v>
      </c>
      <c r="G40" s="39"/>
      <c r="H40" s="35">
        <v>3</v>
      </c>
      <c r="I40" s="28">
        <f>E40+E41</f>
        <v>8114</v>
      </c>
      <c r="M40" s="12">
        <v>33</v>
      </c>
      <c r="N40" s="32" t="s">
        <v>427</v>
      </c>
      <c r="O40" s="51" t="s">
        <v>546</v>
      </c>
      <c r="P40" s="5">
        <v>10</v>
      </c>
      <c r="Q40" s="55" t="s">
        <v>474</v>
      </c>
    </row>
    <row r="41" spans="1:17">
      <c r="A41" s="5">
        <v>6</v>
      </c>
      <c r="B41" s="28" t="s">
        <v>560</v>
      </c>
      <c r="E41" s="28">
        <v>1625</v>
      </c>
      <c r="F41" s="5">
        <v>1</v>
      </c>
      <c r="G41" s="39"/>
      <c r="H41" s="37">
        <v>3</v>
      </c>
      <c r="I41" s="28"/>
      <c r="M41" s="12">
        <v>34</v>
      </c>
      <c r="N41" s="32" t="s">
        <v>427</v>
      </c>
      <c r="O41" s="51" t="s">
        <v>546</v>
      </c>
      <c r="P41" s="5">
        <v>5</v>
      </c>
      <c r="Q41" s="55" t="s">
        <v>475</v>
      </c>
    </row>
    <row r="42" spans="1:17">
      <c r="A42" s="5">
        <v>7</v>
      </c>
      <c r="B42" s="28" t="s">
        <v>562</v>
      </c>
      <c r="E42" s="28">
        <v>867</v>
      </c>
      <c r="F42" s="5">
        <v>22</v>
      </c>
      <c r="G42" s="39"/>
      <c r="H42" s="12">
        <v>4</v>
      </c>
      <c r="I42" s="28">
        <f>E42+E43</f>
        <v>1410</v>
      </c>
      <c r="M42" s="12">
        <v>35</v>
      </c>
      <c r="N42" s="32" t="s">
        <v>427</v>
      </c>
      <c r="O42" s="51" t="s">
        <v>546</v>
      </c>
      <c r="P42" s="5">
        <v>5</v>
      </c>
      <c r="Q42" s="55" t="s">
        <v>476</v>
      </c>
    </row>
    <row r="43" spans="1:17">
      <c r="A43" s="5">
        <v>8</v>
      </c>
      <c r="B43" s="160" t="s">
        <v>591</v>
      </c>
      <c r="E43" s="28">
        <v>543</v>
      </c>
      <c r="F43" s="5">
        <v>2</v>
      </c>
      <c r="G43" s="39"/>
      <c r="H43" s="12">
        <v>4</v>
      </c>
      <c r="I43" s="28"/>
      <c r="M43" s="12">
        <v>36</v>
      </c>
      <c r="N43" s="32" t="s">
        <v>427</v>
      </c>
      <c r="O43" s="51" t="s">
        <v>546</v>
      </c>
      <c r="P43" s="5">
        <v>7</v>
      </c>
      <c r="Q43" s="55" t="s">
        <v>477</v>
      </c>
    </row>
    <row r="44" spans="1:17">
      <c r="A44" s="5">
        <v>9</v>
      </c>
      <c r="B44" s="28" t="s">
        <v>563</v>
      </c>
      <c r="E44" s="28">
        <v>1371</v>
      </c>
      <c r="F44" s="5">
        <v>5</v>
      </c>
      <c r="G44" s="39"/>
      <c r="H44" s="35">
        <v>5</v>
      </c>
      <c r="I44" s="28">
        <f>E44+E45</f>
        <v>2218</v>
      </c>
      <c r="M44" s="12">
        <v>37</v>
      </c>
      <c r="N44" s="32" t="s">
        <v>427</v>
      </c>
      <c r="O44" s="51" t="s">
        <v>546</v>
      </c>
      <c r="P44" s="5">
        <v>8</v>
      </c>
      <c r="Q44" s="55" t="s">
        <v>478</v>
      </c>
    </row>
    <row r="45" spans="1:17">
      <c r="A45" s="5">
        <v>10</v>
      </c>
      <c r="B45" s="33" t="s">
        <v>259</v>
      </c>
      <c r="E45" s="28">
        <v>847</v>
      </c>
      <c r="F45" s="5">
        <v>846</v>
      </c>
      <c r="G45" s="39"/>
      <c r="H45" s="37">
        <v>5</v>
      </c>
      <c r="I45" s="28"/>
      <c r="M45" s="12">
        <v>38</v>
      </c>
      <c r="N45" s="32" t="s">
        <v>427</v>
      </c>
      <c r="O45" s="51" t="s">
        <v>546</v>
      </c>
      <c r="P45" s="5">
        <v>17</v>
      </c>
      <c r="Q45" s="55" t="s">
        <v>479</v>
      </c>
    </row>
    <row r="46" spans="1:17">
      <c r="A46" s="34" t="s">
        <v>682</v>
      </c>
      <c r="B46" s="28"/>
      <c r="E46" s="5">
        <v>5</v>
      </c>
      <c r="F46" s="5">
        <v>2</v>
      </c>
      <c r="G46" s="39"/>
      <c r="H46" s="27"/>
      <c r="I46" s="5">
        <v>5</v>
      </c>
      <c r="M46" s="12">
        <v>39</v>
      </c>
      <c r="N46" s="32" t="s">
        <v>427</v>
      </c>
      <c r="O46" s="51" t="s">
        <v>546</v>
      </c>
      <c r="P46" s="5">
        <v>2</v>
      </c>
      <c r="Q46" s="55" t="s">
        <v>480</v>
      </c>
    </row>
    <row r="47" spans="1:17">
      <c r="A47" s="31"/>
      <c r="B47" s="28"/>
      <c r="E47" s="29">
        <f>SUM(E35:E46)</f>
        <v>18509</v>
      </c>
      <c r="F47" s="28">
        <f>SUM(F35:F46)</f>
        <v>947</v>
      </c>
      <c r="G47" s="39"/>
      <c r="H47" s="27"/>
      <c r="I47" s="28">
        <f>SUM(I35:I46)</f>
        <v>18509</v>
      </c>
      <c r="M47" s="12">
        <v>40</v>
      </c>
      <c r="N47" s="32" t="s">
        <v>427</v>
      </c>
      <c r="O47" s="51" t="s">
        <v>460</v>
      </c>
      <c r="P47" s="5">
        <v>67</v>
      </c>
      <c r="Q47" s="55" t="s">
        <v>653</v>
      </c>
    </row>
    <row r="48" spans="1:17" ht="20">
      <c r="A48" s="21" t="s">
        <v>592</v>
      </c>
      <c r="B48" s="28"/>
      <c r="F48" s="75" t="s">
        <v>626</v>
      </c>
      <c r="M48" s="12">
        <v>41</v>
      </c>
      <c r="N48" s="32" t="s">
        <v>427</v>
      </c>
      <c r="O48" s="51" t="s">
        <v>460</v>
      </c>
      <c r="P48" s="5">
        <v>134</v>
      </c>
      <c r="Q48" s="55" t="s">
        <v>654</v>
      </c>
    </row>
    <row r="49" spans="1:17">
      <c r="A49" s="9" t="s">
        <v>565</v>
      </c>
      <c r="B49" s="47" t="s">
        <v>699</v>
      </c>
      <c r="F49" s="75" t="s">
        <v>626</v>
      </c>
      <c r="M49" s="12">
        <v>43</v>
      </c>
      <c r="N49" s="32" t="s">
        <v>427</v>
      </c>
      <c r="O49" s="51" t="s">
        <v>548</v>
      </c>
      <c r="P49" s="5">
        <v>47</v>
      </c>
      <c r="Q49" s="55" t="s">
        <v>655</v>
      </c>
    </row>
    <row r="50" spans="1:17">
      <c r="A50" s="5">
        <v>0</v>
      </c>
      <c r="B50" s="28" t="s">
        <v>566</v>
      </c>
      <c r="F50" s="75" t="s">
        <v>626</v>
      </c>
      <c r="M50" s="12">
        <v>44</v>
      </c>
      <c r="N50" s="32" t="s">
        <v>427</v>
      </c>
      <c r="O50" s="51" t="s">
        <v>548</v>
      </c>
      <c r="P50" s="5">
        <v>97</v>
      </c>
      <c r="Q50" s="57" t="s">
        <v>656</v>
      </c>
    </row>
    <row r="51" spans="1:17">
      <c r="A51" s="5">
        <v>1</v>
      </c>
      <c r="B51" s="28" t="s">
        <v>567</v>
      </c>
      <c r="C51" s="74" t="s">
        <v>14</v>
      </c>
      <c r="F51" s="74"/>
      <c r="M51" s="12">
        <v>45</v>
      </c>
      <c r="N51" s="32" t="s">
        <v>427</v>
      </c>
      <c r="O51" s="51" t="s">
        <v>460</v>
      </c>
      <c r="P51" s="5">
        <v>141</v>
      </c>
      <c r="Q51" s="57" t="s">
        <v>657</v>
      </c>
    </row>
    <row r="52" spans="1:17">
      <c r="B52" s="28"/>
      <c r="M52" s="12">
        <v>46</v>
      </c>
      <c r="N52" s="32" t="s">
        <v>427</v>
      </c>
      <c r="O52" s="51" t="s">
        <v>548</v>
      </c>
      <c r="P52" s="5">
        <v>66</v>
      </c>
      <c r="Q52" s="57" t="s">
        <v>658</v>
      </c>
    </row>
    <row r="53" spans="1:17" ht="20">
      <c r="A53" s="21" t="s">
        <v>715</v>
      </c>
      <c r="B53" s="28"/>
      <c r="M53" s="12">
        <v>47</v>
      </c>
      <c r="N53" s="32" t="s">
        <v>427</v>
      </c>
      <c r="O53" s="51" t="s">
        <v>460</v>
      </c>
      <c r="P53" s="5">
        <v>44</v>
      </c>
      <c r="Q53" s="58" t="s">
        <v>659</v>
      </c>
    </row>
    <row r="54" spans="1:17">
      <c r="A54" s="22" t="s">
        <v>701</v>
      </c>
      <c r="B54" s="40" t="s">
        <v>396</v>
      </c>
      <c r="C54" s="23" t="s">
        <v>699</v>
      </c>
      <c r="M54" s="12">
        <v>50</v>
      </c>
      <c r="N54" s="32" t="s">
        <v>427</v>
      </c>
      <c r="O54" s="51" t="s">
        <v>548</v>
      </c>
      <c r="P54" s="5">
        <v>43</v>
      </c>
      <c r="Q54" s="58" t="s">
        <v>660</v>
      </c>
    </row>
    <row r="55" spans="1:17">
      <c r="A55" s="24">
        <v>0</v>
      </c>
      <c r="B55" s="49">
        <v>554</v>
      </c>
      <c r="C55" s="19" t="s">
        <v>716</v>
      </c>
      <c r="M55" s="12">
        <v>51</v>
      </c>
      <c r="N55" s="32" t="s">
        <v>427</v>
      </c>
      <c r="O55" s="51" t="s">
        <v>548</v>
      </c>
      <c r="P55" s="5">
        <v>30</v>
      </c>
      <c r="Q55" s="58" t="s">
        <v>661</v>
      </c>
    </row>
    <row r="56" spans="1:17">
      <c r="A56" s="5">
        <v>1</v>
      </c>
      <c r="B56" s="28">
        <v>2494</v>
      </c>
      <c r="C56" s="5" t="s">
        <v>721</v>
      </c>
      <c r="M56" s="12">
        <v>52</v>
      </c>
      <c r="N56" s="32" t="s">
        <v>427</v>
      </c>
      <c r="O56" s="51" t="s">
        <v>548</v>
      </c>
      <c r="P56" s="5">
        <v>48</v>
      </c>
      <c r="Q56" s="58" t="s">
        <v>662</v>
      </c>
    </row>
    <row r="57" spans="1:17">
      <c r="A57" s="5">
        <v>2</v>
      </c>
      <c r="B57" s="28">
        <v>1608</v>
      </c>
      <c r="C57" s="5" t="s">
        <v>717</v>
      </c>
      <c r="M57" s="12">
        <v>53</v>
      </c>
      <c r="N57" s="32" t="s">
        <v>427</v>
      </c>
      <c r="O57" s="51" t="s">
        <v>548</v>
      </c>
      <c r="P57" s="5">
        <v>38</v>
      </c>
      <c r="Q57" s="58" t="s">
        <v>663</v>
      </c>
    </row>
    <row r="58" spans="1:17">
      <c r="A58" s="5">
        <v>3</v>
      </c>
      <c r="B58" s="28">
        <v>5616</v>
      </c>
      <c r="C58" s="5" t="s">
        <v>718</v>
      </c>
      <c r="M58" s="12">
        <v>54</v>
      </c>
      <c r="N58" s="32" t="s">
        <v>427</v>
      </c>
      <c r="O58" s="51" t="s">
        <v>548</v>
      </c>
      <c r="P58" s="5">
        <v>67</v>
      </c>
      <c r="Q58" s="58" t="s">
        <v>664</v>
      </c>
    </row>
    <row r="59" spans="1:17">
      <c r="A59" s="5">
        <v>4</v>
      </c>
      <c r="B59" s="28">
        <v>2792</v>
      </c>
      <c r="C59" s="5" t="s">
        <v>719</v>
      </c>
      <c r="M59" s="12">
        <v>55</v>
      </c>
      <c r="N59" s="32" t="s">
        <v>427</v>
      </c>
      <c r="O59" s="51" t="s">
        <v>548</v>
      </c>
      <c r="P59" s="5">
        <v>20</v>
      </c>
      <c r="Q59" s="58" t="s">
        <v>665</v>
      </c>
    </row>
    <row r="60" spans="1:17">
      <c r="A60" s="5">
        <v>5</v>
      </c>
      <c r="B60" s="28">
        <v>5221</v>
      </c>
      <c r="C60" s="5" t="s">
        <v>720</v>
      </c>
      <c r="M60" s="12">
        <v>56</v>
      </c>
      <c r="N60" s="32" t="s">
        <v>427</v>
      </c>
      <c r="O60" s="51" t="s">
        <v>548</v>
      </c>
      <c r="P60" s="5">
        <v>113</v>
      </c>
      <c r="Q60" s="58" t="s">
        <v>666</v>
      </c>
    </row>
    <row r="61" spans="1:17">
      <c r="A61" s="5">
        <v>6</v>
      </c>
      <c r="B61" s="5">
        <v>2</v>
      </c>
      <c r="C61" s="46" t="s">
        <v>431</v>
      </c>
      <c r="M61" s="12">
        <v>57</v>
      </c>
      <c r="N61" s="32" t="s">
        <v>427</v>
      </c>
      <c r="O61" s="51" t="s">
        <v>548</v>
      </c>
      <c r="P61" s="5">
        <v>59</v>
      </c>
      <c r="Q61" s="58" t="s">
        <v>667</v>
      </c>
    </row>
    <row r="62" spans="1:17">
      <c r="A62" s="5">
        <v>9</v>
      </c>
      <c r="B62" s="5">
        <v>1</v>
      </c>
      <c r="C62" s="46" t="s">
        <v>431</v>
      </c>
      <c r="M62" s="12">
        <v>58</v>
      </c>
      <c r="N62" s="32" t="s">
        <v>427</v>
      </c>
      <c r="O62" s="51" t="s">
        <v>548</v>
      </c>
      <c r="P62" s="5">
        <v>22</v>
      </c>
      <c r="Q62" s="57" t="s">
        <v>668</v>
      </c>
    </row>
    <row r="63" spans="1:17">
      <c r="A63" s="34" t="s">
        <v>682</v>
      </c>
      <c r="B63" s="5">
        <v>221</v>
      </c>
      <c r="M63" s="12">
        <v>59</v>
      </c>
      <c r="N63" s="32" t="s">
        <v>427</v>
      </c>
      <c r="O63" s="51" t="s">
        <v>548</v>
      </c>
      <c r="P63" s="5">
        <v>71</v>
      </c>
      <c r="Q63" s="57" t="s">
        <v>669</v>
      </c>
    </row>
    <row r="64" spans="1:17">
      <c r="B64" s="29">
        <v>18509</v>
      </c>
      <c r="M64" s="12">
        <v>60</v>
      </c>
      <c r="N64" s="32" t="s">
        <v>427</v>
      </c>
      <c r="O64" s="51" t="s">
        <v>548</v>
      </c>
      <c r="P64" s="5">
        <v>64</v>
      </c>
      <c r="Q64" s="57" t="s">
        <v>670</v>
      </c>
    </row>
    <row r="65" spans="13:17">
      <c r="M65" s="12">
        <v>61</v>
      </c>
      <c r="N65" s="32" t="s">
        <v>427</v>
      </c>
      <c r="O65" s="51" t="s">
        <v>548</v>
      </c>
      <c r="P65" s="5">
        <v>75</v>
      </c>
      <c r="Q65" s="57" t="s">
        <v>671</v>
      </c>
    </row>
    <row r="66" spans="13:17">
      <c r="M66" s="12">
        <v>62</v>
      </c>
      <c r="N66" s="32" t="s">
        <v>427</v>
      </c>
      <c r="O66" s="51" t="s">
        <v>548</v>
      </c>
      <c r="P66" s="5">
        <v>42</v>
      </c>
      <c r="Q66" s="57" t="s">
        <v>675</v>
      </c>
    </row>
    <row r="67" spans="13:17">
      <c r="M67" s="12">
        <v>63</v>
      </c>
      <c r="N67" s="32" t="s">
        <v>427</v>
      </c>
      <c r="O67" s="51" t="s">
        <v>548</v>
      </c>
      <c r="P67" s="5">
        <v>26</v>
      </c>
      <c r="Q67" s="57" t="s">
        <v>672</v>
      </c>
    </row>
    <row r="68" spans="13:17">
      <c r="M68" s="12">
        <v>64</v>
      </c>
      <c r="N68" s="32" t="s">
        <v>427</v>
      </c>
      <c r="O68" s="51" t="s">
        <v>548</v>
      </c>
      <c r="P68" s="5">
        <v>18</v>
      </c>
      <c r="Q68" s="57" t="s">
        <v>673</v>
      </c>
    </row>
    <row r="69" spans="13:17">
      <c r="M69" s="12">
        <v>65</v>
      </c>
      <c r="N69" s="32" t="s">
        <v>427</v>
      </c>
      <c r="O69" s="51" t="s">
        <v>548</v>
      </c>
      <c r="P69" s="5">
        <v>54</v>
      </c>
      <c r="Q69" s="57" t="s">
        <v>674</v>
      </c>
    </row>
    <row r="70" spans="13:17">
      <c r="M70" s="12">
        <v>66</v>
      </c>
      <c r="N70" s="32" t="s">
        <v>427</v>
      </c>
      <c r="O70" s="51" t="s">
        <v>548</v>
      </c>
      <c r="P70" s="5">
        <v>86</v>
      </c>
      <c r="Q70" s="57" t="s">
        <v>548</v>
      </c>
    </row>
    <row r="71" spans="13:17">
      <c r="M71" s="12">
        <v>67</v>
      </c>
      <c r="N71" s="32" t="s">
        <v>427</v>
      </c>
      <c r="O71" s="51" t="s">
        <v>548</v>
      </c>
      <c r="P71" s="5">
        <v>4</v>
      </c>
      <c r="Q71" s="57" t="s">
        <v>676</v>
      </c>
    </row>
    <row r="72" spans="13:17">
      <c r="M72" s="12">
        <v>68</v>
      </c>
      <c r="N72" s="32" t="s">
        <v>427</v>
      </c>
      <c r="O72" s="51" t="s">
        <v>548</v>
      </c>
      <c r="P72" s="5">
        <v>132</v>
      </c>
      <c r="Q72" s="57" t="s">
        <v>484</v>
      </c>
    </row>
    <row r="73" spans="13:17">
      <c r="M73" s="12">
        <v>70</v>
      </c>
      <c r="N73" s="32" t="s">
        <v>427</v>
      </c>
      <c r="O73" s="59" t="s">
        <v>546</v>
      </c>
      <c r="P73" s="5">
        <v>5</v>
      </c>
      <c r="Q73" s="57" t="s">
        <v>485</v>
      </c>
    </row>
    <row r="74" spans="13:17">
      <c r="M74" s="12">
        <v>71</v>
      </c>
      <c r="N74" s="32" t="s">
        <v>427</v>
      </c>
      <c r="O74" s="51" t="s">
        <v>548</v>
      </c>
      <c r="P74" s="5">
        <v>7</v>
      </c>
      <c r="Q74" s="57" t="s">
        <v>483</v>
      </c>
    </row>
    <row r="75" spans="13:17">
      <c r="M75" s="12">
        <v>72</v>
      </c>
      <c r="N75" s="32" t="s">
        <v>427</v>
      </c>
      <c r="O75" s="59" t="s">
        <v>546</v>
      </c>
      <c r="P75" s="5">
        <v>4</v>
      </c>
      <c r="Q75" s="57" t="s">
        <v>320</v>
      </c>
    </row>
    <row r="76" spans="13:17">
      <c r="M76" s="12">
        <v>73</v>
      </c>
      <c r="N76" s="32" t="s">
        <v>427</v>
      </c>
      <c r="O76" s="51" t="s">
        <v>548</v>
      </c>
      <c r="P76" s="5">
        <v>2</v>
      </c>
      <c r="Q76" s="57" t="s">
        <v>321</v>
      </c>
    </row>
    <row r="77" spans="13:17">
      <c r="M77" s="12">
        <v>74</v>
      </c>
      <c r="N77" s="32" t="s">
        <v>427</v>
      </c>
      <c r="O77" s="51" t="s">
        <v>548</v>
      </c>
      <c r="P77" s="5">
        <v>2</v>
      </c>
      <c r="Q77" s="57" t="s">
        <v>322</v>
      </c>
    </row>
    <row r="78" spans="13:17">
      <c r="M78" s="12">
        <v>75</v>
      </c>
      <c r="N78" s="32" t="s">
        <v>427</v>
      </c>
      <c r="O78" s="51" t="s">
        <v>546</v>
      </c>
      <c r="P78" s="5">
        <v>3</v>
      </c>
      <c r="Q78" s="57" t="s">
        <v>323</v>
      </c>
    </row>
    <row r="79" spans="13:17">
      <c r="M79" s="12">
        <v>76</v>
      </c>
      <c r="N79" s="32" t="s">
        <v>427</v>
      </c>
      <c r="O79" s="51" t="s">
        <v>546</v>
      </c>
      <c r="P79" s="5">
        <v>3</v>
      </c>
      <c r="Q79" s="57" t="s">
        <v>324</v>
      </c>
    </row>
    <row r="80" spans="13:17">
      <c r="M80" s="12">
        <v>77</v>
      </c>
      <c r="N80" s="32" t="s">
        <v>427</v>
      </c>
      <c r="O80" s="51" t="s">
        <v>546</v>
      </c>
      <c r="P80" s="5">
        <v>1</v>
      </c>
      <c r="Q80" s="57" t="s">
        <v>325</v>
      </c>
    </row>
    <row r="81" spans="13:17">
      <c r="M81" s="12">
        <v>78</v>
      </c>
      <c r="N81" s="32" t="s">
        <v>427</v>
      </c>
      <c r="O81" s="51" t="s">
        <v>546</v>
      </c>
      <c r="P81" s="5">
        <v>8</v>
      </c>
      <c r="Q81" s="57" t="s">
        <v>326</v>
      </c>
    </row>
    <row r="82" spans="13:17">
      <c r="M82" s="12">
        <v>79</v>
      </c>
      <c r="N82" s="32" t="s">
        <v>427</v>
      </c>
      <c r="O82" s="51" t="s">
        <v>546</v>
      </c>
      <c r="P82" s="5">
        <v>1</v>
      </c>
      <c r="Q82" s="57" t="s">
        <v>327</v>
      </c>
    </row>
    <row r="83" spans="13:17">
      <c r="M83" s="12">
        <v>80</v>
      </c>
      <c r="N83" s="32" t="s">
        <v>427</v>
      </c>
      <c r="O83" s="51" t="s">
        <v>546</v>
      </c>
      <c r="P83" s="5">
        <v>2</v>
      </c>
      <c r="Q83" s="57" t="s">
        <v>328</v>
      </c>
    </row>
    <row r="84" spans="13:17">
      <c r="M84" s="12">
        <v>81</v>
      </c>
      <c r="N84" s="32" t="s">
        <v>427</v>
      </c>
      <c r="O84" s="51" t="s">
        <v>546</v>
      </c>
      <c r="P84" s="5">
        <v>1</v>
      </c>
      <c r="Q84" s="57" t="s">
        <v>329</v>
      </c>
    </row>
    <row r="85" spans="13:17">
      <c r="M85" s="12">
        <v>82</v>
      </c>
      <c r="N85" s="32" t="s">
        <v>427</v>
      </c>
      <c r="O85" s="51" t="s">
        <v>546</v>
      </c>
      <c r="P85" s="5">
        <v>4</v>
      </c>
      <c r="Q85" s="57" t="s">
        <v>330</v>
      </c>
    </row>
    <row r="86" spans="13:17">
      <c r="M86" s="12">
        <v>83</v>
      </c>
      <c r="N86" s="32" t="s">
        <v>427</v>
      </c>
      <c r="O86" s="51" t="s">
        <v>546</v>
      </c>
      <c r="P86" s="5">
        <v>3</v>
      </c>
      <c r="Q86" s="57" t="s">
        <v>331</v>
      </c>
    </row>
    <row r="87" spans="13:17">
      <c r="M87" s="12">
        <v>84</v>
      </c>
      <c r="N87" s="32" t="s">
        <v>427</v>
      </c>
      <c r="O87" s="51" t="s">
        <v>546</v>
      </c>
      <c r="P87" s="5">
        <v>3</v>
      </c>
      <c r="Q87" s="57" t="s">
        <v>332</v>
      </c>
    </row>
    <row r="88" spans="13:17">
      <c r="M88" s="12">
        <v>85</v>
      </c>
      <c r="N88" s="32" t="s">
        <v>427</v>
      </c>
      <c r="O88" s="51" t="s">
        <v>546</v>
      </c>
      <c r="P88" s="5">
        <v>1</v>
      </c>
      <c r="Q88" s="57" t="s">
        <v>198</v>
      </c>
    </row>
    <row r="89" spans="13:17">
      <c r="M89" s="12">
        <v>86</v>
      </c>
      <c r="N89" s="32" t="s">
        <v>427</v>
      </c>
      <c r="O89" s="51" t="s">
        <v>546</v>
      </c>
      <c r="P89" s="5">
        <v>2</v>
      </c>
      <c r="Q89" s="57" t="s">
        <v>199</v>
      </c>
    </row>
    <row r="90" spans="13:17">
      <c r="M90" s="12">
        <v>87</v>
      </c>
      <c r="N90" s="32" t="s">
        <v>427</v>
      </c>
      <c r="O90" s="51" t="s">
        <v>546</v>
      </c>
      <c r="P90" s="5">
        <v>4</v>
      </c>
      <c r="Q90" s="57" t="s">
        <v>200</v>
      </c>
    </row>
    <row r="91" spans="13:17">
      <c r="M91" s="12">
        <v>90</v>
      </c>
      <c r="N91" s="32" t="s">
        <v>427</v>
      </c>
      <c r="O91" s="51" t="s">
        <v>546</v>
      </c>
      <c r="P91" s="5">
        <v>16</v>
      </c>
      <c r="Q91" s="57" t="s">
        <v>201</v>
      </c>
    </row>
    <row r="92" spans="13:17">
      <c r="M92" s="12">
        <v>91</v>
      </c>
      <c r="N92" s="32" t="s">
        <v>427</v>
      </c>
      <c r="O92" s="51" t="s">
        <v>546</v>
      </c>
      <c r="P92" s="5">
        <v>1</v>
      </c>
      <c r="Q92" s="57" t="s">
        <v>202</v>
      </c>
    </row>
    <row r="93" spans="13:17">
      <c r="M93" s="12">
        <v>92</v>
      </c>
      <c r="N93" s="32" t="s">
        <v>427</v>
      </c>
      <c r="O93" s="51" t="s">
        <v>546</v>
      </c>
      <c r="P93" s="5">
        <v>6</v>
      </c>
      <c r="Q93" s="57" t="s">
        <v>203</v>
      </c>
    </row>
    <row r="94" spans="13:17">
      <c r="M94" s="12">
        <v>93</v>
      </c>
      <c r="N94" s="32" t="s">
        <v>427</v>
      </c>
      <c r="O94" s="51" t="s">
        <v>546</v>
      </c>
      <c r="P94" s="5">
        <v>1</v>
      </c>
      <c r="Q94" s="57" t="s">
        <v>204</v>
      </c>
    </row>
    <row r="95" spans="13:17">
      <c r="M95" s="12">
        <v>94</v>
      </c>
      <c r="N95" s="32" t="s">
        <v>427</v>
      </c>
      <c r="O95" s="51" t="s">
        <v>546</v>
      </c>
      <c r="P95" s="5">
        <v>4</v>
      </c>
      <c r="Q95" s="57" t="s">
        <v>205</v>
      </c>
    </row>
    <row r="96" spans="13:17">
      <c r="M96" s="12">
        <v>101</v>
      </c>
      <c r="N96" s="59" t="s">
        <v>702</v>
      </c>
      <c r="O96" s="59" t="s">
        <v>543</v>
      </c>
      <c r="P96" s="5">
        <v>722</v>
      </c>
      <c r="Q96" s="57" t="s">
        <v>543</v>
      </c>
    </row>
    <row r="97" spans="13:17">
      <c r="M97" s="12">
        <v>102</v>
      </c>
      <c r="N97" s="59" t="s">
        <v>702</v>
      </c>
      <c r="O97" s="59" t="s">
        <v>543</v>
      </c>
      <c r="P97" s="5">
        <v>300</v>
      </c>
      <c r="Q97" s="57" t="s">
        <v>208</v>
      </c>
    </row>
    <row r="98" spans="13:17">
      <c r="M98" s="12">
        <v>103</v>
      </c>
      <c r="N98" s="59" t="s">
        <v>702</v>
      </c>
      <c r="O98" s="59" t="s">
        <v>543</v>
      </c>
      <c r="P98" s="5">
        <v>245</v>
      </c>
      <c r="Q98" s="57" t="s">
        <v>210</v>
      </c>
    </row>
    <row r="99" spans="13:17">
      <c r="M99" s="12">
        <v>104</v>
      </c>
      <c r="N99" s="59" t="s">
        <v>702</v>
      </c>
      <c r="O99" s="59" t="s">
        <v>543</v>
      </c>
      <c r="P99" s="5">
        <v>104</v>
      </c>
      <c r="Q99" s="57" t="s">
        <v>211</v>
      </c>
    </row>
    <row r="100" spans="13:17">
      <c r="M100" s="12">
        <v>105</v>
      </c>
      <c r="N100" s="59" t="s">
        <v>702</v>
      </c>
      <c r="O100" s="59" t="s">
        <v>543</v>
      </c>
      <c r="P100" s="5">
        <v>173</v>
      </c>
      <c r="Q100" s="57" t="s">
        <v>212</v>
      </c>
    </row>
    <row r="101" spans="13:17">
      <c r="M101" s="12">
        <v>106</v>
      </c>
      <c r="N101" s="59" t="s">
        <v>702</v>
      </c>
      <c r="O101" s="59" t="s">
        <v>543</v>
      </c>
      <c r="P101" s="5">
        <v>91</v>
      </c>
      <c r="Q101" s="57" t="s">
        <v>213</v>
      </c>
    </row>
    <row r="102" spans="13:17">
      <c r="M102" s="12">
        <v>107</v>
      </c>
      <c r="N102" s="59" t="s">
        <v>702</v>
      </c>
      <c r="O102" s="59" t="s">
        <v>543</v>
      </c>
      <c r="P102" s="5">
        <v>67</v>
      </c>
      <c r="Q102" s="57" t="s">
        <v>214</v>
      </c>
    </row>
    <row r="103" spans="13:17">
      <c r="M103" s="12">
        <v>108</v>
      </c>
      <c r="N103" s="59" t="s">
        <v>702</v>
      </c>
      <c r="O103" s="59" t="s">
        <v>543</v>
      </c>
      <c r="P103" s="5">
        <v>37</v>
      </c>
      <c r="Q103" s="57" t="s">
        <v>215</v>
      </c>
    </row>
    <row r="104" spans="13:17">
      <c r="M104" s="12">
        <v>109</v>
      </c>
      <c r="N104" s="59" t="s">
        <v>702</v>
      </c>
      <c r="O104" s="59" t="s">
        <v>209</v>
      </c>
      <c r="P104" s="5">
        <v>68</v>
      </c>
      <c r="Q104" s="57" t="s">
        <v>216</v>
      </c>
    </row>
    <row r="105" spans="13:17">
      <c r="M105" s="12">
        <v>110</v>
      </c>
      <c r="N105" s="59" t="s">
        <v>702</v>
      </c>
      <c r="O105" s="59" t="s">
        <v>543</v>
      </c>
      <c r="P105" s="5">
        <v>35</v>
      </c>
      <c r="Q105" s="57" t="s">
        <v>217</v>
      </c>
    </row>
    <row r="106" spans="13:17">
      <c r="M106" s="12">
        <v>111</v>
      </c>
      <c r="N106" s="59" t="s">
        <v>702</v>
      </c>
      <c r="O106" s="59" t="s">
        <v>551</v>
      </c>
      <c r="P106" s="5">
        <v>10</v>
      </c>
      <c r="Q106" s="57" t="s">
        <v>218</v>
      </c>
    </row>
    <row r="107" spans="13:17">
      <c r="M107" s="12">
        <v>112</v>
      </c>
      <c r="N107" s="59" t="s">
        <v>702</v>
      </c>
      <c r="O107" s="59" t="s">
        <v>551</v>
      </c>
      <c r="P107" s="5">
        <v>25</v>
      </c>
      <c r="Q107" s="57" t="s">
        <v>551</v>
      </c>
    </row>
    <row r="108" spans="13:17">
      <c r="M108" s="12">
        <v>120</v>
      </c>
      <c r="N108" s="59" t="s">
        <v>702</v>
      </c>
      <c r="O108" s="59" t="s">
        <v>544</v>
      </c>
      <c r="P108" s="5">
        <v>30</v>
      </c>
      <c r="Q108" s="61" t="s">
        <v>219</v>
      </c>
    </row>
    <row r="109" spans="13:17">
      <c r="M109" s="12">
        <v>121</v>
      </c>
      <c r="N109" s="59" t="s">
        <v>702</v>
      </c>
      <c r="O109" s="59" t="s">
        <v>544</v>
      </c>
      <c r="P109" s="5">
        <v>429</v>
      </c>
      <c r="Q109" s="61" t="s">
        <v>220</v>
      </c>
    </row>
    <row r="110" spans="13:17">
      <c r="M110" s="12">
        <v>122</v>
      </c>
      <c r="N110" s="59" t="s">
        <v>702</v>
      </c>
      <c r="O110" s="59" t="s">
        <v>544</v>
      </c>
      <c r="P110" s="5">
        <v>151</v>
      </c>
      <c r="Q110" s="61" t="s">
        <v>340</v>
      </c>
    </row>
    <row r="111" spans="13:17">
      <c r="M111" s="12">
        <v>123</v>
      </c>
      <c r="N111" s="59" t="s">
        <v>702</v>
      </c>
      <c r="O111" s="59" t="s">
        <v>544</v>
      </c>
      <c r="P111" s="5">
        <v>138</v>
      </c>
      <c r="Q111" s="61" t="s">
        <v>341</v>
      </c>
    </row>
    <row r="112" spans="13:17">
      <c r="M112" s="12">
        <v>124</v>
      </c>
      <c r="N112" s="59" t="s">
        <v>702</v>
      </c>
      <c r="O112" s="59" t="s">
        <v>544</v>
      </c>
      <c r="P112" s="5">
        <v>30</v>
      </c>
      <c r="Q112" s="61" t="s">
        <v>342</v>
      </c>
    </row>
    <row r="113" spans="13:17">
      <c r="M113" s="12">
        <v>125</v>
      </c>
      <c r="N113" s="59" t="s">
        <v>702</v>
      </c>
      <c r="O113" s="59" t="s">
        <v>544</v>
      </c>
      <c r="P113" s="5">
        <v>788</v>
      </c>
      <c r="Q113" s="61" t="s">
        <v>544</v>
      </c>
    </row>
    <row r="114" spans="13:17">
      <c r="M114" s="12">
        <v>126</v>
      </c>
      <c r="N114" s="59" t="s">
        <v>702</v>
      </c>
      <c r="O114" s="59" t="s">
        <v>544</v>
      </c>
      <c r="P114" s="5">
        <v>61</v>
      </c>
      <c r="Q114" s="61" t="s">
        <v>343</v>
      </c>
    </row>
    <row r="115" spans="13:17">
      <c r="M115" s="12">
        <v>127</v>
      </c>
      <c r="N115" s="59" t="s">
        <v>702</v>
      </c>
      <c r="O115" s="59" t="s">
        <v>544</v>
      </c>
      <c r="P115" s="5">
        <v>720</v>
      </c>
      <c r="Q115" s="61" t="s">
        <v>344</v>
      </c>
    </row>
    <row r="116" spans="13:17">
      <c r="M116" s="12">
        <v>128</v>
      </c>
      <c r="N116" s="59" t="s">
        <v>702</v>
      </c>
      <c r="O116" s="59" t="s">
        <v>544</v>
      </c>
      <c r="P116" s="5">
        <v>269</v>
      </c>
      <c r="Q116" s="61" t="s">
        <v>345</v>
      </c>
    </row>
    <row r="117" spans="13:17">
      <c r="M117" s="12">
        <v>129</v>
      </c>
      <c r="N117" s="59" t="s">
        <v>702</v>
      </c>
      <c r="O117" s="59" t="s">
        <v>544</v>
      </c>
      <c r="P117" s="5">
        <v>511</v>
      </c>
      <c r="Q117" s="61" t="s">
        <v>346</v>
      </c>
    </row>
    <row r="118" spans="13:17">
      <c r="M118" s="12">
        <v>130</v>
      </c>
      <c r="N118" s="59" t="s">
        <v>702</v>
      </c>
      <c r="O118" s="59" t="s">
        <v>544</v>
      </c>
      <c r="P118" s="5">
        <v>581</v>
      </c>
      <c r="Q118" s="61" t="s">
        <v>347</v>
      </c>
    </row>
    <row r="119" spans="13:17">
      <c r="M119" s="12">
        <v>131</v>
      </c>
      <c r="N119" s="59" t="s">
        <v>702</v>
      </c>
      <c r="O119" s="59" t="s">
        <v>544</v>
      </c>
      <c r="P119" s="5">
        <v>28</v>
      </c>
      <c r="Q119" s="61" t="s">
        <v>348</v>
      </c>
    </row>
    <row r="120" spans="13:17">
      <c r="M120" s="12">
        <v>132</v>
      </c>
      <c r="N120" s="59" t="s">
        <v>702</v>
      </c>
      <c r="O120" s="59" t="s">
        <v>544</v>
      </c>
      <c r="P120" s="5">
        <v>34</v>
      </c>
      <c r="Q120" s="61" t="s">
        <v>349</v>
      </c>
    </row>
    <row r="121" spans="13:17">
      <c r="M121" s="12">
        <v>133</v>
      </c>
      <c r="N121" s="59" t="s">
        <v>702</v>
      </c>
      <c r="O121" s="59" t="s">
        <v>544</v>
      </c>
      <c r="P121" s="5">
        <v>79</v>
      </c>
      <c r="Q121" s="61" t="s">
        <v>350</v>
      </c>
    </row>
    <row r="122" spans="13:17">
      <c r="M122" s="12">
        <v>134</v>
      </c>
      <c r="N122" s="59" t="s">
        <v>702</v>
      </c>
      <c r="O122" s="59" t="s">
        <v>544</v>
      </c>
      <c r="P122" s="5">
        <v>43</v>
      </c>
      <c r="Q122" s="61" t="s">
        <v>660</v>
      </c>
    </row>
    <row r="123" spans="13:17">
      <c r="M123" s="12">
        <v>135</v>
      </c>
      <c r="N123" s="59" t="s">
        <v>702</v>
      </c>
      <c r="O123" s="59" t="s">
        <v>544</v>
      </c>
      <c r="P123" s="5">
        <v>11</v>
      </c>
      <c r="Q123" s="61" t="s">
        <v>505</v>
      </c>
    </row>
    <row r="124" spans="13:17">
      <c r="M124" s="12">
        <v>140</v>
      </c>
      <c r="N124" s="59" t="s">
        <v>702</v>
      </c>
      <c r="O124" s="62" t="s">
        <v>549</v>
      </c>
      <c r="P124" s="5">
        <v>612</v>
      </c>
      <c r="Q124" s="61" t="s">
        <v>549</v>
      </c>
    </row>
    <row r="125" spans="13:17">
      <c r="M125" s="12">
        <v>141</v>
      </c>
      <c r="N125" s="59" t="s">
        <v>702</v>
      </c>
      <c r="O125" s="62" t="s">
        <v>549</v>
      </c>
      <c r="P125" s="5">
        <v>553</v>
      </c>
      <c r="Q125" s="61" t="s">
        <v>506</v>
      </c>
    </row>
    <row r="126" spans="13:17">
      <c r="M126" s="12">
        <v>142</v>
      </c>
      <c r="N126" s="59" t="s">
        <v>702</v>
      </c>
      <c r="O126" s="62" t="s">
        <v>549</v>
      </c>
      <c r="P126" s="5">
        <v>290</v>
      </c>
      <c r="Q126" s="61" t="s">
        <v>507</v>
      </c>
    </row>
    <row r="127" spans="13:17">
      <c r="M127" s="12">
        <v>143</v>
      </c>
      <c r="N127" s="59" t="s">
        <v>702</v>
      </c>
      <c r="O127" s="62" t="s">
        <v>549</v>
      </c>
      <c r="P127" s="5">
        <v>63</v>
      </c>
      <c r="Q127" s="61" t="s">
        <v>326</v>
      </c>
    </row>
    <row r="128" spans="13:17">
      <c r="M128" s="12">
        <v>144</v>
      </c>
      <c r="N128" s="59" t="s">
        <v>702</v>
      </c>
      <c r="O128" s="62" t="s">
        <v>549</v>
      </c>
      <c r="P128" s="5">
        <v>116</v>
      </c>
      <c r="Q128" s="61" t="s">
        <v>508</v>
      </c>
    </row>
    <row r="129" spans="13:17">
      <c r="M129" s="12">
        <v>145</v>
      </c>
      <c r="N129" s="59" t="s">
        <v>702</v>
      </c>
      <c r="O129" s="62" t="s">
        <v>549</v>
      </c>
      <c r="P129" s="5">
        <v>31</v>
      </c>
      <c r="Q129" s="61" t="s">
        <v>509</v>
      </c>
    </row>
    <row r="130" spans="13:17">
      <c r="M130" s="12">
        <v>146</v>
      </c>
      <c r="N130" s="59" t="s">
        <v>702</v>
      </c>
      <c r="O130" s="62" t="s">
        <v>549</v>
      </c>
      <c r="P130" s="5">
        <v>41</v>
      </c>
      <c r="Q130" s="61" t="s">
        <v>695</v>
      </c>
    </row>
    <row r="131" spans="13:17">
      <c r="M131" s="12">
        <v>147</v>
      </c>
      <c r="N131" s="59" t="s">
        <v>702</v>
      </c>
      <c r="O131" s="62" t="s">
        <v>549</v>
      </c>
      <c r="P131" s="5">
        <v>2</v>
      </c>
      <c r="Q131" s="61" t="s">
        <v>696</v>
      </c>
    </row>
    <row r="132" spans="13:17">
      <c r="M132" s="12">
        <v>148</v>
      </c>
      <c r="N132" s="59" t="s">
        <v>702</v>
      </c>
      <c r="O132" s="62" t="s">
        <v>549</v>
      </c>
      <c r="P132" s="5">
        <v>14</v>
      </c>
      <c r="Q132" s="61" t="s">
        <v>510</v>
      </c>
    </row>
    <row r="133" spans="13:17">
      <c r="M133" s="12">
        <v>150</v>
      </c>
      <c r="N133" s="59" t="s">
        <v>702</v>
      </c>
      <c r="O133" s="62" t="s">
        <v>552</v>
      </c>
      <c r="P133" s="5">
        <v>33</v>
      </c>
      <c r="Q133" s="61" t="s">
        <v>552</v>
      </c>
    </row>
    <row r="134" spans="13:17">
      <c r="M134" s="12">
        <v>151</v>
      </c>
      <c r="N134" s="59" t="s">
        <v>702</v>
      </c>
      <c r="O134" s="62" t="s">
        <v>552</v>
      </c>
      <c r="P134" s="5">
        <v>35</v>
      </c>
      <c r="Q134" s="61" t="s">
        <v>511</v>
      </c>
    </row>
    <row r="135" spans="13:17">
      <c r="M135" s="12">
        <v>152</v>
      </c>
      <c r="N135" s="59" t="s">
        <v>702</v>
      </c>
      <c r="O135" s="62" t="s">
        <v>552</v>
      </c>
      <c r="P135" s="5">
        <v>3</v>
      </c>
      <c r="Q135" s="61" t="s">
        <v>514</v>
      </c>
    </row>
    <row r="136" spans="13:17">
      <c r="M136" s="12">
        <v>153</v>
      </c>
      <c r="N136" s="59" t="s">
        <v>702</v>
      </c>
      <c r="O136" s="62" t="s">
        <v>552</v>
      </c>
      <c r="P136" s="5">
        <v>5</v>
      </c>
      <c r="Q136" s="61" t="s">
        <v>512</v>
      </c>
    </row>
    <row r="137" spans="13:17">
      <c r="M137" s="12">
        <v>154</v>
      </c>
      <c r="N137" s="59" t="s">
        <v>702</v>
      </c>
      <c r="O137" s="62" t="s">
        <v>552</v>
      </c>
      <c r="P137" s="5">
        <v>19</v>
      </c>
      <c r="Q137" s="61" t="s">
        <v>515</v>
      </c>
    </row>
    <row r="138" spans="13:17">
      <c r="M138" s="12">
        <v>155</v>
      </c>
      <c r="N138" s="59" t="s">
        <v>702</v>
      </c>
      <c r="O138" s="62" t="s">
        <v>552</v>
      </c>
      <c r="P138" s="5">
        <v>26</v>
      </c>
      <c r="Q138" s="61" t="s">
        <v>513</v>
      </c>
    </row>
    <row r="139" spans="13:17">
      <c r="M139" s="12">
        <v>156</v>
      </c>
      <c r="N139" s="59" t="s">
        <v>702</v>
      </c>
      <c r="O139" s="62" t="s">
        <v>553</v>
      </c>
      <c r="P139" s="5">
        <v>36</v>
      </c>
      <c r="Q139" s="61" t="s">
        <v>516</v>
      </c>
    </row>
    <row r="140" spans="13:17">
      <c r="M140" s="12">
        <v>157</v>
      </c>
      <c r="N140" s="59" t="s">
        <v>702</v>
      </c>
      <c r="O140" s="62" t="s">
        <v>553</v>
      </c>
      <c r="P140" s="5">
        <v>30</v>
      </c>
      <c r="Q140" s="61" t="s">
        <v>203</v>
      </c>
    </row>
    <row r="141" spans="13:17">
      <c r="M141" s="12">
        <v>158</v>
      </c>
      <c r="N141" s="59" t="s">
        <v>702</v>
      </c>
      <c r="O141" s="62" t="s">
        <v>553</v>
      </c>
      <c r="P141" s="5">
        <v>31</v>
      </c>
      <c r="Q141" s="61" t="s">
        <v>517</v>
      </c>
    </row>
    <row r="142" spans="13:17">
      <c r="M142" s="12">
        <v>159</v>
      </c>
      <c r="N142" s="59" t="s">
        <v>702</v>
      </c>
      <c r="O142" s="62" t="s">
        <v>553</v>
      </c>
      <c r="P142" s="5">
        <v>1</v>
      </c>
      <c r="Q142" s="61" t="s">
        <v>518</v>
      </c>
    </row>
    <row r="143" spans="13:17">
      <c r="M143" s="12">
        <v>160</v>
      </c>
      <c r="N143" s="59" t="s">
        <v>702</v>
      </c>
      <c r="O143" s="62" t="s">
        <v>553</v>
      </c>
      <c r="P143" s="5">
        <v>22</v>
      </c>
      <c r="Q143" s="61" t="s">
        <v>519</v>
      </c>
    </row>
    <row r="144" spans="13:17">
      <c r="M144" s="12">
        <v>161</v>
      </c>
      <c r="N144" s="59" t="s">
        <v>702</v>
      </c>
      <c r="O144" s="62" t="s">
        <v>553</v>
      </c>
      <c r="P144" s="5">
        <v>12</v>
      </c>
      <c r="Q144" s="61" t="s">
        <v>520</v>
      </c>
    </row>
    <row r="145" spans="13:17">
      <c r="M145" s="12">
        <v>162</v>
      </c>
      <c r="N145" s="59" t="s">
        <v>702</v>
      </c>
      <c r="O145" s="62" t="s">
        <v>553</v>
      </c>
      <c r="P145" s="5">
        <v>19</v>
      </c>
      <c r="Q145" s="61" t="s">
        <v>521</v>
      </c>
    </row>
    <row r="146" spans="13:17">
      <c r="M146" s="12">
        <v>163</v>
      </c>
      <c r="N146" s="59" t="s">
        <v>702</v>
      </c>
      <c r="O146" s="62" t="s">
        <v>553</v>
      </c>
      <c r="P146" s="5">
        <v>17</v>
      </c>
      <c r="Q146" s="61" t="s">
        <v>522</v>
      </c>
    </row>
    <row r="147" spans="13:17">
      <c r="M147" s="12">
        <v>164</v>
      </c>
      <c r="N147" s="59" t="s">
        <v>702</v>
      </c>
      <c r="O147" s="62" t="s">
        <v>553</v>
      </c>
      <c r="P147" s="5">
        <v>1</v>
      </c>
      <c r="Q147" s="61" t="s">
        <v>523</v>
      </c>
    </row>
    <row r="148" spans="13:17">
      <c r="M148" s="12">
        <v>165</v>
      </c>
      <c r="N148" s="59" t="s">
        <v>702</v>
      </c>
      <c r="O148" s="62" t="s">
        <v>553</v>
      </c>
      <c r="P148" s="5">
        <v>33</v>
      </c>
      <c r="Q148" s="61" t="s">
        <v>524</v>
      </c>
    </row>
    <row r="149" spans="13:17">
      <c r="M149" s="12">
        <v>166</v>
      </c>
      <c r="N149" s="59" t="s">
        <v>702</v>
      </c>
      <c r="O149" s="62" t="s">
        <v>529</v>
      </c>
      <c r="P149" s="5">
        <v>5</v>
      </c>
      <c r="Q149" s="61" t="s">
        <v>525</v>
      </c>
    </row>
    <row r="150" spans="13:17">
      <c r="M150" s="12">
        <v>167</v>
      </c>
      <c r="N150" s="59" t="s">
        <v>702</v>
      </c>
      <c r="O150" s="62" t="s">
        <v>529</v>
      </c>
      <c r="P150" s="5">
        <v>5</v>
      </c>
      <c r="Q150" s="61" t="s">
        <v>526</v>
      </c>
    </row>
    <row r="151" spans="13:17">
      <c r="M151" s="12">
        <v>168</v>
      </c>
      <c r="N151" s="59" t="s">
        <v>702</v>
      </c>
      <c r="O151" s="62" t="s">
        <v>529</v>
      </c>
      <c r="P151" s="5">
        <v>2</v>
      </c>
      <c r="Q151" s="61" t="s">
        <v>527</v>
      </c>
    </row>
    <row r="152" spans="13:17">
      <c r="M152" s="12">
        <v>169</v>
      </c>
      <c r="N152" s="59" t="s">
        <v>702</v>
      </c>
      <c r="O152" s="62" t="s">
        <v>553</v>
      </c>
      <c r="P152" s="5">
        <v>2</v>
      </c>
      <c r="Q152" s="61" t="s">
        <v>528</v>
      </c>
    </row>
    <row r="153" spans="13:17">
      <c r="M153" s="12">
        <v>170</v>
      </c>
      <c r="N153" s="59" t="s">
        <v>702</v>
      </c>
      <c r="O153" s="62" t="s">
        <v>550</v>
      </c>
      <c r="P153" s="5">
        <v>121</v>
      </c>
      <c r="Q153" s="60" t="s">
        <v>550</v>
      </c>
    </row>
    <row r="154" spans="13:17">
      <c r="M154" s="12">
        <v>171</v>
      </c>
      <c r="N154" s="59" t="s">
        <v>702</v>
      </c>
      <c r="O154" s="62" t="s">
        <v>550</v>
      </c>
      <c r="P154" s="5">
        <v>81</v>
      </c>
      <c r="Q154" s="61" t="s">
        <v>530</v>
      </c>
    </row>
    <row r="155" spans="13:17">
      <c r="M155" s="12">
        <v>172</v>
      </c>
      <c r="N155" s="59" t="s">
        <v>702</v>
      </c>
      <c r="O155" s="62" t="s">
        <v>550</v>
      </c>
      <c r="P155" s="5">
        <v>40</v>
      </c>
      <c r="Q155" s="61" t="s">
        <v>531</v>
      </c>
    </row>
    <row r="156" spans="13:17">
      <c r="M156" s="12">
        <v>173</v>
      </c>
      <c r="N156" s="59" t="s">
        <v>702</v>
      </c>
      <c r="O156" s="62" t="s">
        <v>550</v>
      </c>
      <c r="P156" s="5">
        <v>37</v>
      </c>
      <c r="Q156" s="61" t="s">
        <v>532</v>
      </c>
    </row>
    <row r="157" spans="13:17">
      <c r="M157" s="12">
        <v>174</v>
      </c>
      <c r="N157" s="59" t="s">
        <v>702</v>
      </c>
      <c r="O157" s="62" t="s">
        <v>550</v>
      </c>
      <c r="P157" s="5">
        <v>62</v>
      </c>
      <c r="Q157" s="61" t="s">
        <v>533</v>
      </c>
    </row>
    <row r="158" spans="13:17">
      <c r="M158" s="12">
        <v>175</v>
      </c>
      <c r="N158" s="59" t="s">
        <v>702</v>
      </c>
      <c r="O158" s="62" t="s">
        <v>550</v>
      </c>
      <c r="P158" s="5">
        <v>59</v>
      </c>
      <c r="Q158" s="61" t="s">
        <v>534</v>
      </c>
    </row>
    <row r="159" spans="13:17">
      <c r="M159" s="12">
        <v>178</v>
      </c>
      <c r="N159" s="59" t="s">
        <v>702</v>
      </c>
      <c r="O159" s="62" t="s">
        <v>551</v>
      </c>
      <c r="P159" s="5">
        <v>1</v>
      </c>
      <c r="Q159" s="61" t="s">
        <v>535</v>
      </c>
    </row>
    <row r="160" spans="13:17">
      <c r="M160" s="12">
        <v>179</v>
      </c>
      <c r="N160" s="59" t="s">
        <v>702</v>
      </c>
      <c r="O160" s="62" t="s">
        <v>551</v>
      </c>
      <c r="P160" s="5">
        <v>1</v>
      </c>
      <c r="Q160" s="61" t="s">
        <v>536</v>
      </c>
    </row>
    <row r="161" spans="13:17">
      <c r="M161" s="12">
        <v>180</v>
      </c>
      <c r="N161" s="59" t="s">
        <v>702</v>
      </c>
      <c r="O161" s="62" t="s">
        <v>551</v>
      </c>
      <c r="P161" s="5">
        <v>1</v>
      </c>
      <c r="Q161" s="61" t="s">
        <v>538</v>
      </c>
    </row>
    <row r="162" spans="13:17">
      <c r="M162" s="12">
        <v>181</v>
      </c>
      <c r="N162" s="59" t="s">
        <v>702</v>
      </c>
      <c r="O162" s="62" t="s">
        <v>551</v>
      </c>
      <c r="P162" s="5">
        <v>14</v>
      </c>
      <c r="Q162" s="61" t="s">
        <v>537</v>
      </c>
    </row>
    <row r="163" spans="13:17">
      <c r="M163" s="12">
        <v>182</v>
      </c>
      <c r="N163" s="59" t="s">
        <v>702</v>
      </c>
      <c r="O163" s="62" t="s">
        <v>551</v>
      </c>
      <c r="P163" s="5">
        <v>6</v>
      </c>
      <c r="Q163" s="61" t="s">
        <v>539</v>
      </c>
    </row>
    <row r="164" spans="13:17">
      <c r="M164" s="12">
        <v>183</v>
      </c>
      <c r="N164" s="59" t="s">
        <v>702</v>
      </c>
      <c r="O164" s="62" t="s">
        <v>551</v>
      </c>
      <c r="P164" s="5">
        <v>2</v>
      </c>
      <c r="Q164" s="61" t="s">
        <v>540</v>
      </c>
    </row>
    <row r="165" spans="13:17">
      <c r="M165" s="12">
        <v>184</v>
      </c>
      <c r="N165" s="59" t="s">
        <v>702</v>
      </c>
      <c r="O165" s="62" t="s">
        <v>551</v>
      </c>
      <c r="P165" s="5">
        <v>1</v>
      </c>
      <c r="Q165" s="61" t="s">
        <v>360</v>
      </c>
    </row>
    <row r="166" spans="13:17">
      <c r="M166" s="12">
        <v>200</v>
      </c>
      <c r="N166" s="32" t="s">
        <v>427</v>
      </c>
      <c r="O166" s="62" t="s">
        <v>547</v>
      </c>
      <c r="P166" s="5">
        <v>8</v>
      </c>
      <c r="Q166" s="61" t="s">
        <v>261</v>
      </c>
    </row>
    <row r="167" spans="13:17">
      <c r="M167" s="12">
        <v>201</v>
      </c>
      <c r="N167" s="32" t="s">
        <v>427</v>
      </c>
      <c r="O167" s="62" t="s">
        <v>547</v>
      </c>
      <c r="P167" s="5">
        <v>20</v>
      </c>
      <c r="Q167" s="61" t="s">
        <v>361</v>
      </c>
    </row>
    <row r="168" spans="13:17">
      <c r="M168" s="12">
        <v>202</v>
      </c>
      <c r="N168" s="32" t="s">
        <v>427</v>
      </c>
      <c r="O168" s="62" t="s">
        <v>547</v>
      </c>
      <c r="P168" s="5">
        <v>23</v>
      </c>
      <c r="Q168" s="61" t="s">
        <v>362</v>
      </c>
    </row>
    <row r="169" spans="13:17">
      <c r="M169" s="12">
        <v>203</v>
      </c>
      <c r="N169" s="32" t="s">
        <v>427</v>
      </c>
      <c r="O169" s="62" t="s">
        <v>547</v>
      </c>
      <c r="P169" s="5">
        <v>32</v>
      </c>
      <c r="Q169" s="61" t="s">
        <v>363</v>
      </c>
    </row>
    <row r="170" spans="13:17">
      <c r="M170" s="12">
        <v>204</v>
      </c>
      <c r="N170" s="32" t="s">
        <v>427</v>
      </c>
      <c r="O170" s="62" t="s">
        <v>547</v>
      </c>
      <c r="P170" s="5">
        <v>158</v>
      </c>
      <c r="Q170" s="61" t="s">
        <v>364</v>
      </c>
    </row>
    <row r="171" spans="13:17">
      <c r="M171" s="12">
        <v>205</v>
      </c>
      <c r="N171" s="32" t="s">
        <v>427</v>
      </c>
      <c r="O171" s="62" t="s">
        <v>547</v>
      </c>
      <c r="P171" s="5">
        <v>65</v>
      </c>
      <c r="Q171" s="61" t="s">
        <v>365</v>
      </c>
    </row>
    <row r="172" spans="13:17">
      <c r="M172" s="12">
        <v>206</v>
      </c>
      <c r="N172" s="32" t="s">
        <v>427</v>
      </c>
      <c r="O172" s="62" t="s">
        <v>547</v>
      </c>
      <c r="P172" s="5">
        <v>10</v>
      </c>
      <c r="Q172" s="61" t="s">
        <v>366</v>
      </c>
    </row>
    <row r="173" spans="13:17">
      <c r="M173" s="12">
        <v>207</v>
      </c>
      <c r="N173" s="32" t="s">
        <v>427</v>
      </c>
      <c r="O173" s="62" t="s">
        <v>547</v>
      </c>
      <c r="P173" s="5">
        <v>68</v>
      </c>
      <c r="Q173" s="61" t="s">
        <v>367</v>
      </c>
    </row>
    <row r="174" spans="13:17">
      <c r="M174" s="12">
        <v>208</v>
      </c>
      <c r="N174" s="32" t="s">
        <v>427</v>
      </c>
      <c r="O174" s="62" t="s">
        <v>547</v>
      </c>
      <c r="P174" s="5">
        <v>75</v>
      </c>
      <c r="Q174" s="61" t="s">
        <v>368</v>
      </c>
    </row>
    <row r="175" spans="13:17">
      <c r="M175" s="12">
        <v>209</v>
      </c>
      <c r="N175" s="32" t="s">
        <v>427</v>
      </c>
      <c r="O175" s="62" t="s">
        <v>547</v>
      </c>
      <c r="P175" s="5">
        <v>52</v>
      </c>
      <c r="Q175" s="61" t="s">
        <v>370</v>
      </c>
    </row>
    <row r="176" spans="13:17">
      <c r="M176" s="12">
        <v>210</v>
      </c>
      <c r="N176" s="32" t="s">
        <v>427</v>
      </c>
      <c r="O176" s="62" t="s">
        <v>547</v>
      </c>
      <c r="P176" s="5">
        <v>27</v>
      </c>
      <c r="Q176" s="61" t="s">
        <v>369</v>
      </c>
    </row>
    <row r="177" spans="13:17">
      <c r="M177" s="12">
        <v>211</v>
      </c>
      <c r="N177" s="32" t="s">
        <v>427</v>
      </c>
      <c r="O177" s="62" t="s">
        <v>547</v>
      </c>
      <c r="P177" s="5">
        <v>211</v>
      </c>
      <c r="Q177" s="61" t="s">
        <v>371</v>
      </c>
    </row>
    <row r="178" spans="13:17">
      <c r="M178" s="12">
        <v>212</v>
      </c>
      <c r="N178" s="32" t="s">
        <v>427</v>
      </c>
      <c r="O178" s="62" t="s">
        <v>547</v>
      </c>
      <c r="P178" s="5">
        <v>10</v>
      </c>
      <c r="Q178" s="61" t="s">
        <v>372</v>
      </c>
    </row>
    <row r="179" spans="13:17">
      <c r="M179" s="12">
        <v>213</v>
      </c>
      <c r="N179" s="32" t="s">
        <v>427</v>
      </c>
      <c r="O179" s="62" t="s">
        <v>547</v>
      </c>
      <c r="P179" s="5">
        <v>21</v>
      </c>
      <c r="Q179" s="61" t="s">
        <v>376</v>
      </c>
    </row>
    <row r="180" spans="13:17">
      <c r="M180" s="12">
        <v>214</v>
      </c>
      <c r="N180" s="32" t="s">
        <v>427</v>
      </c>
      <c r="O180" s="62" t="s">
        <v>547</v>
      </c>
      <c r="P180" s="5">
        <v>6</v>
      </c>
      <c r="Q180" s="61" t="s">
        <v>373</v>
      </c>
    </row>
    <row r="181" spans="13:17">
      <c r="M181" s="12">
        <v>215</v>
      </c>
      <c r="N181" s="32" t="s">
        <v>427</v>
      </c>
      <c r="O181" s="62" t="s">
        <v>547</v>
      </c>
      <c r="P181" s="5">
        <v>7</v>
      </c>
      <c r="Q181" s="61" t="s">
        <v>374</v>
      </c>
    </row>
    <row r="182" spans="13:17">
      <c r="M182" s="12">
        <v>216</v>
      </c>
      <c r="N182" s="32" t="s">
        <v>427</v>
      </c>
      <c r="O182" s="62" t="s">
        <v>547</v>
      </c>
      <c r="P182" s="5">
        <v>1</v>
      </c>
      <c r="Q182" s="61" t="s">
        <v>375</v>
      </c>
    </row>
    <row r="183" spans="13:17">
      <c r="M183" s="12">
        <v>217</v>
      </c>
      <c r="N183" s="32" t="s">
        <v>427</v>
      </c>
      <c r="O183" s="62" t="s">
        <v>547</v>
      </c>
      <c r="P183" s="5">
        <v>1</v>
      </c>
      <c r="Q183" s="61" t="s">
        <v>377</v>
      </c>
    </row>
    <row r="184" spans="13:17">
      <c r="M184" s="12">
        <v>218</v>
      </c>
      <c r="N184" s="32" t="s">
        <v>427</v>
      </c>
      <c r="O184" s="62" t="s">
        <v>547</v>
      </c>
      <c r="P184" s="5">
        <v>1</v>
      </c>
      <c r="Q184" s="61" t="s">
        <v>378</v>
      </c>
    </row>
    <row r="185" spans="13:17">
      <c r="M185" s="12">
        <v>219</v>
      </c>
      <c r="N185" s="32" t="s">
        <v>427</v>
      </c>
      <c r="O185" s="62" t="s">
        <v>547</v>
      </c>
      <c r="P185" s="5">
        <v>1</v>
      </c>
      <c r="Q185" s="61" t="s">
        <v>379</v>
      </c>
    </row>
    <row r="186" spans="13:17">
      <c r="M186" s="12">
        <v>301</v>
      </c>
      <c r="N186" s="62" t="s">
        <v>703</v>
      </c>
      <c r="O186" s="62" t="s">
        <v>703</v>
      </c>
      <c r="P186" s="5">
        <v>57</v>
      </c>
      <c r="Q186" s="61" t="s">
        <v>703</v>
      </c>
    </row>
    <row r="187" spans="13:17">
      <c r="M187" s="12">
        <v>302</v>
      </c>
      <c r="N187" s="62" t="s">
        <v>703</v>
      </c>
      <c r="O187" s="62" t="s">
        <v>703</v>
      </c>
      <c r="P187" s="5">
        <v>45</v>
      </c>
      <c r="Q187" s="61" t="s">
        <v>380</v>
      </c>
    </row>
    <row r="188" spans="13:17">
      <c r="M188" s="12">
        <v>303</v>
      </c>
      <c r="N188" s="62" t="s">
        <v>703</v>
      </c>
      <c r="O188" s="62" t="s">
        <v>703</v>
      </c>
      <c r="P188" s="5">
        <v>17</v>
      </c>
      <c r="Q188" s="61" t="s">
        <v>381</v>
      </c>
    </row>
    <row r="189" spans="13:17">
      <c r="M189" s="12">
        <v>304</v>
      </c>
      <c r="N189" s="62" t="s">
        <v>703</v>
      </c>
      <c r="O189" s="62" t="s">
        <v>703</v>
      </c>
      <c r="P189" s="5">
        <v>11</v>
      </c>
      <c r="Q189" s="61" t="s">
        <v>382</v>
      </c>
    </row>
    <row r="190" spans="13:17">
      <c r="M190" s="12">
        <v>305</v>
      </c>
      <c r="N190" s="62" t="s">
        <v>703</v>
      </c>
      <c r="O190" s="62" t="s">
        <v>703</v>
      </c>
      <c r="P190" s="5">
        <v>3</v>
      </c>
      <c r="Q190" s="61" t="s">
        <v>383</v>
      </c>
    </row>
    <row r="191" spans="13:17">
      <c r="M191" s="12">
        <v>306</v>
      </c>
      <c r="N191" s="62" t="s">
        <v>703</v>
      </c>
      <c r="O191" s="62" t="s">
        <v>703</v>
      </c>
      <c r="P191" s="5">
        <v>3</v>
      </c>
      <c r="Q191" s="61" t="s">
        <v>384</v>
      </c>
    </row>
    <row r="192" spans="13:17">
      <c r="M192" s="12">
        <v>307</v>
      </c>
      <c r="N192" s="62" t="s">
        <v>703</v>
      </c>
      <c r="O192" s="62" t="s">
        <v>703</v>
      </c>
      <c r="P192" s="5">
        <v>21</v>
      </c>
      <c r="Q192" s="61" t="s">
        <v>385</v>
      </c>
    </row>
    <row r="193" spans="13:17">
      <c r="M193" s="12">
        <v>308</v>
      </c>
      <c r="N193" s="62" t="s">
        <v>703</v>
      </c>
      <c r="O193" s="62" t="s">
        <v>703</v>
      </c>
      <c r="P193" s="5">
        <v>5</v>
      </c>
      <c r="Q193" s="61" t="s">
        <v>386</v>
      </c>
    </row>
    <row r="194" spans="13:17">
      <c r="M194" s="12">
        <v>309</v>
      </c>
      <c r="N194" s="62" t="s">
        <v>703</v>
      </c>
      <c r="O194" s="62" t="s">
        <v>703</v>
      </c>
      <c r="P194" s="5">
        <v>1</v>
      </c>
      <c r="Q194" s="61" t="s">
        <v>387</v>
      </c>
    </row>
    <row r="195" spans="13:17">
      <c r="M195" s="12">
        <v>310</v>
      </c>
      <c r="N195" s="62" t="s">
        <v>703</v>
      </c>
      <c r="O195" s="62" t="s">
        <v>703</v>
      </c>
      <c r="P195" s="5">
        <v>2</v>
      </c>
      <c r="Q195" s="61" t="s">
        <v>388</v>
      </c>
    </row>
    <row r="196" spans="13:17">
      <c r="M196" s="12">
        <v>311</v>
      </c>
      <c r="N196" s="62" t="s">
        <v>703</v>
      </c>
      <c r="O196" s="62" t="s">
        <v>703</v>
      </c>
      <c r="P196" s="5">
        <v>2</v>
      </c>
      <c r="Q196" s="61" t="s">
        <v>389</v>
      </c>
    </row>
    <row r="197" spans="13:17">
      <c r="M197" s="12">
        <v>312</v>
      </c>
      <c r="N197" s="62" t="s">
        <v>703</v>
      </c>
      <c r="O197" s="62" t="s">
        <v>703</v>
      </c>
      <c r="P197" s="5">
        <v>2</v>
      </c>
      <c r="Q197" s="61" t="s">
        <v>390</v>
      </c>
    </row>
    <row r="198" spans="13:17">
      <c r="M198" s="12">
        <v>313</v>
      </c>
      <c r="N198" s="62" t="s">
        <v>703</v>
      </c>
      <c r="O198" s="62" t="s">
        <v>703</v>
      </c>
      <c r="P198" s="5">
        <v>1</v>
      </c>
      <c r="Q198" s="61" t="s">
        <v>261</v>
      </c>
    </row>
    <row r="199" spans="13:17">
      <c r="M199" s="12">
        <v>320</v>
      </c>
      <c r="N199" s="62" t="s">
        <v>703</v>
      </c>
      <c r="O199" s="62" t="s">
        <v>703</v>
      </c>
      <c r="P199" s="5">
        <v>24</v>
      </c>
      <c r="Q199" s="61" t="s">
        <v>391</v>
      </c>
    </row>
    <row r="200" spans="13:17">
      <c r="M200" s="12">
        <v>321</v>
      </c>
      <c r="N200" s="62" t="s">
        <v>703</v>
      </c>
      <c r="O200" s="62" t="s">
        <v>703</v>
      </c>
      <c r="P200" s="5">
        <v>15</v>
      </c>
      <c r="Q200" s="61" t="s">
        <v>392</v>
      </c>
    </row>
    <row r="201" spans="13:17">
      <c r="M201" s="12">
        <v>322</v>
      </c>
      <c r="N201" s="62" t="s">
        <v>703</v>
      </c>
      <c r="O201" s="62" t="s">
        <v>703</v>
      </c>
      <c r="P201" s="5">
        <v>17</v>
      </c>
      <c r="Q201" s="61" t="s">
        <v>393</v>
      </c>
    </row>
    <row r="202" spans="13:17">
      <c r="M202" s="12">
        <v>323</v>
      </c>
      <c r="N202" s="62" t="s">
        <v>703</v>
      </c>
      <c r="O202" s="62" t="s">
        <v>703</v>
      </c>
      <c r="P202" s="5">
        <v>1</v>
      </c>
      <c r="Q202" s="61" t="s">
        <v>394</v>
      </c>
    </row>
    <row r="203" spans="13:17">
      <c r="M203" s="12">
        <v>324</v>
      </c>
      <c r="N203" s="62" t="s">
        <v>703</v>
      </c>
      <c r="O203" s="62" t="s">
        <v>703</v>
      </c>
      <c r="P203" s="5">
        <v>6</v>
      </c>
      <c r="Q203" s="61" t="s">
        <v>568</v>
      </c>
    </row>
    <row r="204" spans="13:17">
      <c r="M204" s="12">
        <v>331</v>
      </c>
      <c r="N204" s="62" t="s">
        <v>703</v>
      </c>
      <c r="O204" s="62" t="s">
        <v>703</v>
      </c>
      <c r="P204" s="5">
        <v>24</v>
      </c>
      <c r="Q204" s="61" t="s">
        <v>569</v>
      </c>
    </row>
    <row r="205" spans="13:17">
      <c r="M205" s="12">
        <v>332</v>
      </c>
      <c r="N205" s="62" t="s">
        <v>703</v>
      </c>
      <c r="O205" s="62" t="s">
        <v>703</v>
      </c>
      <c r="P205" s="5">
        <v>19</v>
      </c>
      <c r="Q205" s="61" t="s">
        <v>570</v>
      </c>
    </row>
    <row r="206" spans="13:17">
      <c r="M206" s="12">
        <v>333</v>
      </c>
      <c r="N206" s="62" t="s">
        <v>703</v>
      </c>
      <c r="O206" s="62" t="s">
        <v>703</v>
      </c>
      <c r="P206" s="5">
        <v>4</v>
      </c>
      <c r="Q206" s="61" t="s">
        <v>571</v>
      </c>
    </row>
    <row r="207" spans="13:17">
      <c r="M207" s="12">
        <v>340</v>
      </c>
      <c r="N207" s="62" t="s">
        <v>703</v>
      </c>
      <c r="O207" s="62" t="s">
        <v>703</v>
      </c>
      <c r="P207" s="5">
        <v>2</v>
      </c>
      <c r="Q207" s="61" t="s">
        <v>572</v>
      </c>
    </row>
    <row r="208" spans="13:17">
      <c r="M208" s="12">
        <v>401</v>
      </c>
      <c r="N208" s="62" t="s">
        <v>573</v>
      </c>
      <c r="O208" s="62" t="s">
        <v>574</v>
      </c>
      <c r="P208" s="5">
        <v>145</v>
      </c>
      <c r="Q208" s="61" t="s">
        <v>575</v>
      </c>
    </row>
    <row r="209" spans="13:17">
      <c r="M209" s="12">
        <v>402</v>
      </c>
      <c r="N209" s="62" t="s">
        <v>573</v>
      </c>
      <c r="O209" s="62" t="s">
        <v>574</v>
      </c>
      <c r="P209" s="5">
        <v>222</v>
      </c>
      <c r="Q209" s="61" t="s">
        <v>576</v>
      </c>
    </row>
    <row r="210" spans="13:17">
      <c r="M210" s="12">
        <v>403</v>
      </c>
      <c r="N210" s="62" t="s">
        <v>573</v>
      </c>
      <c r="O210" s="62" t="s">
        <v>574</v>
      </c>
      <c r="P210" s="5">
        <v>120</v>
      </c>
      <c r="Q210" s="61" t="s">
        <v>577</v>
      </c>
    </row>
    <row r="211" spans="13:17">
      <c r="M211" s="12">
        <v>404</v>
      </c>
      <c r="N211" s="62" t="s">
        <v>573</v>
      </c>
      <c r="O211" s="62" t="s">
        <v>574</v>
      </c>
      <c r="P211" s="5">
        <v>163</v>
      </c>
      <c r="Q211" s="61" t="s">
        <v>578</v>
      </c>
    </row>
    <row r="212" spans="13:17">
      <c r="M212" s="12">
        <v>405</v>
      </c>
      <c r="N212" s="62" t="s">
        <v>573</v>
      </c>
      <c r="O212" s="62" t="s">
        <v>574</v>
      </c>
      <c r="P212" s="5">
        <v>295</v>
      </c>
      <c r="Q212" s="61" t="s">
        <v>579</v>
      </c>
    </row>
    <row r="213" spans="13:17">
      <c r="M213" s="12">
        <v>408</v>
      </c>
      <c r="N213" s="62" t="s">
        <v>573</v>
      </c>
      <c r="O213" s="62" t="s">
        <v>574</v>
      </c>
      <c r="P213" s="5">
        <v>124</v>
      </c>
      <c r="Q213" s="61" t="s">
        <v>390</v>
      </c>
    </row>
    <row r="214" spans="13:17">
      <c r="M214" s="12">
        <v>409</v>
      </c>
      <c r="N214" s="62" t="s">
        <v>573</v>
      </c>
      <c r="O214" s="62" t="s">
        <v>574</v>
      </c>
      <c r="P214" s="5">
        <v>77</v>
      </c>
      <c r="Q214" s="61" t="s">
        <v>580</v>
      </c>
    </row>
    <row r="215" spans="13:17">
      <c r="M215" s="12">
        <v>410</v>
      </c>
      <c r="N215" s="62" t="s">
        <v>573</v>
      </c>
      <c r="O215" s="62" t="s">
        <v>574</v>
      </c>
      <c r="P215" s="5">
        <v>113</v>
      </c>
      <c r="Q215" s="61" t="s">
        <v>589</v>
      </c>
    </row>
    <row r="216" spans="13:17">
      <c r="M216" s="12">
        <v>411</v>
      </c>
      <c r="N216" s="62" t="s">
        <v>573</v>
      </c>
      <c r="O216" s="62" t="s">
        <v>574</v>
      </c>
      <c r="P216" s="5">
        <v>58</v>
      </c>
      <c r="Q216" s="61" t="s">
        <v>581</v>
      </c>
    </row>
    <row r="217" spans="13:17">
      <c r="M217" s="12">
        <v>412</v>
      </c>
      <c r="N217" s="62" t="s">
        <v>573</v>
      </c>
      <c r="O217" s="62" t="s">
        <v>574</v>
      </c>
      <c r="P217" s="5">
        <v>65</v>
      </c>
      <c r="Q217" s="61" t="s">
        <v>582</v>
      </c>
    </row>
    <row r="218" spans="13:17">
      <c r="M218" s="12">
        <v>413</v>
      </c>
      <c r="N218" s="62" t="s">
        <v>573</v>
      </c>
      <c r="O218" s="62" t="s">
        <v>574</v>
      </c>
      <c r="P218" s="5">
        <v>40</v>
      </c>
      <c r="Q218" s="61" t="s">
        <v>583</v>
      </c>
    </row>
    <row r="219" spans="13:17">
      <c r="M219" s="12">
        <v>414</v>
      </c>
      <c r="N219" s="62" t="s">
        <v>573</v>
      </c>
      <c r="O219" s="62" t="s">
        <v>574</v>
      </c>
      <c r="P219" s="5">
        <v>24</v>
      </c>
      <c r="Q219" s="61" t="s">
        <v>584</v>
      </c>
    </row>
    <row r="220" spans="13:17">
      <c r="M220" s="12">
        <v>415</v>
      </c>
      <c r="N220" s="62" t="s">
        <v>573</v>
      </c>
      <c r="O220" s="62" t="s">
        <v>574</v>
      </c>
      <c r="P220" s="5">
        <v>10</v>
      </c>
      <c r="Q220" s="61" t="s">
        <v>585</v>
      </c>
    </row>
    <row r="221" spans="13:17">
      <c r="M221" s="12">
        <v>416</v>
      </c>
      <c r="N221" s="62" t="s">
        <v>573</v>
      </c>
      <c r="O221" s="62" t="s">
        <v>574</v>
      </c>
      <c r="P221" s="5">
        <v>25</v>
      </c>
      <c r="Q221" s="61" t="s">
        <v>384</v>
      </c>
    </row>
    <row r="222" spans="13:17">
      <c r="M222" s="12">
        <v>417</v>
      </c>
      <c r="N222" s="62" t="s">
        <v>573</v>
      </c>
      <c r="O222" s="62" t="s">
        <v>574</v>
      </c>
      <c r="P222" s="5">
        <v>6</v>
      </c>
      <c r="Q222" s="61" t="s">
        <v>586</v>
      </c>
    </row>
    <row r="223" spans="13:17">
      <c r="M223" s="12">
        <v>418</v>
      </c>
      <c r="N223" s="62" t="s">
        <v>573</v>
      </c>
      <c r="O223" s="62" t="s">
        <v>574</v>
      </c>
      <c r="P223" s="5">
        <v>4</v>
      </c>
      <c r="Q223" s="61" t="s">
        <v>587</v>
      </c>
    </row>
    <row r="224" spans="13:17">
      <c r="M224" s="12">
        <v>419</v>
      </c>
      <c r="N224" s="62" t="s">
        <v>573</v>
      </c>
      <c r="O224" s="62" t="s">
        <v>574</v>
      </c>
      <c r="P224" s="5">
        <v>30</v>
      </c>
      <c r="Q224" s="61" t="s">
        <v>588</v>
      </c>
    </row>
    <row r="225" spans="13:17">
      <c r="M225" s="12">
        <v>420</v>
      </c>
      <c r="N225" s="62" t="s">
        <v>573</v>
      </c>
      <c r="O225" s="62" t="s">
        <v>574</v>
      </c>
      <c r="P225" s="5">
        <v>23</v>
      </c>
      <c r="Q225" s="61" t="s">
        <v>552</v>
      </c>
    </row>
    <row r="226" spans="13:17">
      <c r="M226" s="12">
        <v>421</v>
      </c>
      <c r="N226" s="62" t="s">
        <v>573</v>
      </c>
      <c r="O226" s="62" t="s">
        <v>574</v>
      </c>
      <c r="P226" s="5">
        <v>4</v>
      </c>
      <c r="Q226" s="61" t="s">
        <v>590</v>
      </c>
    </row>
    <row r="227" spans="13:17">
      <c r="M227" s="12">
        <v>422</v>
      </c>
      <c r="N227" s="62" t="s">
        <v>573</v>
      </c>
      <c r="O227" s="62" t="s">
        <v>574</v>
      </c>
      <c r="P227" s="5">
        <v>41</v>
      </c>
      <c r="Q227" s="61" t="s">
        <v>248</v>
      </c>
    </row>
    <row r="228" spans="13:17">
      <c r="M228" s="12">
        <v>423</v>
      </c>
      <c r="N228" s="62" t="s">
        <v>573</v>
      </c>
      <c r="O228" s="62" t="s">
        <v>574</v>
      </c>
      <c r="P228" s="5">
        <v>46</v>
      </c>
      <c r="Q228" s="61" t="s">
        <v>121</v>
      </c>
    </row>
    <row r="229" spans="13:17">
      <c r="M229" s="12">
        <v>424</v>
      </c>
      <c r="N229" s="62" t="s">
        <v>573</v>
      </c>
      <c r="O229" s="62" t="s">
        <v>574</v>
      </c>
      <c r="P229" s="5">
        <v>9</v>
      </c>
      <c r="Q229" s="61" t="s">
        <v>249</v>
      </c>
    </row>
    <row r="230" spans="13:17">
      <c r="M230" s="12">
        <v>425</v>
      </c>
      <c r="N230" s="62" t="s">
        <v>573</v>
      </c>
      <c r="O230" s="62" t="s">
        <v>574</v>
      </c>
      <c r="P230" s="5">
        <v>23</v>
      </c>
      <c r="Q230" s="61" t="s">
        <v>250</v>
      </c>
    </row>
    <row r="231" spans="13:17">
      <c r="M231" s="12">
        <v>426</v>
      </c>
      <c r="N231" s="62" t="s">
        <v>573</v>
      </c>
      <c r="O231" s="62" t="s">
        <v>574</v>
      </c>
      <c r="P231" s="5">
        <v>17</v>
      </c>
      <c r="Q231" s="61" t="s">
        <v>251</v>
      </c>
    </row>
    <row r="232" spans="13:17">
      <c r="M232" s="12">
        <v>427</v>
      </c>
      <c r="N232" s="62" t="s">
        <v>573</v>
      </c>
      <c r="O232" s="62" t="s">
        <v>574</v>
      </c>
      <c r="P232" s="5">
        <v>19</v>
      </c>
      <c r="Q232" s="61" t="s">
        <v>477</v>
      </c>
    </row>
    <row r="233" spans="13:17">
      <c r="M233" s="12">
        <v>428</v>
      </c>
      <c r="N233" s="62" t="s">
        <v>573</v>
      </c>
      <c r="O233" s="62" t="s">
        <v>574</v>
      </c>
      <c r="P233" s="5">
        <v>35</v>
      </c>
      <c r="Q233" s="61" t="s">
        <v>125</v>
      </c>
    </row>
    <row r="234" spans="13:17">
      <c r="M234" s="12">
        <v>429</v>
      </c>
      <c r="N234" s="62" t="s">
        <v>573</v>
      </c>
      <c r="O234" s="62" t="s">
        <v>574</v>
      </c>
      <c r="P234" s="5">
        <v>27</v>
      </c>
      <c r="Q234" s="61" t="s">
        <v>122</v>
      </c>
    </row>
    <row r="235" spans="13:17">
      <c r="M235" s="12">
        <v>430</v>
      </c>
      <c r="N235" s="62" t="s">
        <v>573</v>
      </c>
      <c r="O235" s="62" t="s">
        <v>574</v>
      </c>
      <c r="P235" s="5">
        <v>24</v>
      </c>
      <c r="Q235" s="61" t="s">
        <v>252</v>
      </c>
    </row>
    <row r="236" spans="13:17">
      <c r="M236" s="12">
        <v>431</v>
      </c>
      <c r="N236" s="62" t="s">
        <v>573</v>
      </c>
      <c r="O236" s="62" t="s">
        <v>574</v>
      </c>
      <c r="P236" s="5">
        <v>7</v>
      </c>
      <c r="Q236" s="61" t="s">
        <v>253</v>
      </c>
    </row>
    <row r="237" spans="13:17">
      <c r="M237" s="12">
        <v>432</v>
      </c>
      <c r="N237" s="62" t="s">
        <v>573</v>
      </c>
      <c r="O237" s="62" t="s">
        <v>574</v>
      </c>
      <c r="P237" s="5">
        <v>8</v>
      </c>
      <c r="Q237" s="61" t="s">
        <v>366</v>
      </c>
    </row>
    <row r="238" spans="13:17">
      <c r="M238" s="12">
        <v>433</v>
      </c>
      <c r="N238" s="62" t="s">
        <v>573</v>
      </c>
      <c r="O238" s="62" t="s">
        <v>574</v>
      </c>
      <c r="P238" s="5">
        <v>6</v>
      </c>
      <c r="Q238" s="61" t="s">
        <v>123</v>
      </c>
    </row>
    <row r="239" spans="13:17">
      <c r="M239" s="12">
        <v>434</v>
      </c>
      <c r="N239" s="62" t="s">
        <v>573</v>
      </c>
      <c r="O239" s="62" t="s">
        <v>574</v>
      </c>
      <c r="P239" s="5">
        <v>12</v>
      </c>
      <c r="Q239" s="61" t="s">
        <v>254</v>
      </c>
    </row>
    <row r="240" spans="13:17">
      <c r="M240" s="12">
        <v>435</v>
      </c>
      <c r="N240" s="62" t="s">
        <v>573</v>
      </c>
      <c r="O240" s="62" t="s">
        <v>574</v>
      </c>
      <c r="P240" s="5">
        <v>2</v>
      </c>
      <c r="Q240" s="61" t="s">
        <v>571</v>
      </c>
    </row>
    <row r="241" spans="13:17">
      <c r="M241" s="12">
        <v>436</v>
      </c>
      <c r="N241" s="62" t="s">
        <v>573</v>
      </c>
      <c r="O241" s="62" t="s">
        <v>574</v>
      </c>
      <c r="P241" s="5">
        <v>11</v>
      </c>
      <c r="Q241" s="61" t="s">
        <v>255</v>
      </c>
    </row>
    <row r="242" spans="13:17">
      <c r="M242" s="12">
        <v>437</v>
      </c>
      <c r="N242" s="62" t="s">
        <v>573</v>
      </c>
      <c r="O242" s="62" t="s">
        <v>574</v>
      </c>
      <c r="P242" s="5">
        <v>14</v>
      </c>
      <c r="Q242" s="61" t="s">
        <v>256</v>
      </c>
    </row>
    <row r="243" spans="13:17">
      <c r="M243" s="12">
        <v>438</v>
      </c>
      <c r="N243" s="62" t="s">
        <v>573</v>
      </c>
      <c r="O243" s="62" t="s">
        <v>574</v>
      </c>
      <c r="P243" s="5">
        <v>2</v>
      </c>
      <c r="Q243" s="61" t="s">
        <v>111</v>
      </c>
    </row>
    <row r="244" spans="13:17">
      <c r="M244" s="12">
        <v>439</v>
      </c>
      <c r="N244" s="62" t="s">
        <v>573</v>
      </c>
      <c r="O244" s="62" t="s">
        <v>574</v>
      </c>
      <c r="P244" s="5">
        <v>4</v>
      </c>
      <c r="Q244" s="61" t="s">
        <v>525</v>
      </c>
    </row>
    <row r="245" spans="13:17">
      <c r="M245" s="12">
        <v>440</v>
      </c>
      <c r="N245" s="62" t="s">
        <v>573</v>
      </c>
      <c r="O245" s="62" t="s">
        <v>574</v>
      </c>
      <c r="P245" s="5">
        <v>11</v>
      </c>
      <c r="Q245" s="61" t="s">
        <v>485</v>
      </c>
    </row>
    <row r="246" spans="13:17">
      <c r="M246" s="12">
        <v>441</v>
      </c>
      <c r="N246" s="62" t="s">
        <v>573</v>
      </c>
      <c r="O246" s="62" t="s">
        <v>574</v>
      </c>
      <c r="P246" s="5">
        <v>3</v>
      </c>
      <c r="Q246" s="61" t="s">
        <v>112</v>
      </c>
    </row>
    <row r="247" spans="13:17">
      <c r="M247" s="12">
        <v>442</v>
      </c>
      <c r="N247" s="62" t="s">
        <v>573</v>
      </c>
      <c r="O247" s="62" t="s">
        <v>574</v>
      </c>
      <c r="P247" s="5">
        <v>29</v>
      </c>
      <c r="Q247" s="61" t="s">
        <v>371</v>
      </c>
    </row>
    <row r="248" spans="13:17">
      <c r="M248" s="12">
        <v>443</v>
      </c>
      <c r="N248" s="62" t="s">
        <v>573</v>
      </c>
      <c r="O248" s="62" t="s">
        <v>574</v>
      </c>
      <c r="P248" s="5">
        <v>6</v>
      </c>
      <c r="Q248" s="61" t="s">
        <v>113</v>
      </c>
    </row>
    <row r="249" spans="13:17">
      <c r="M249" s="12">
        <v>444</v>
      </c>
      <c r="N249" s="62" t="s">
        <v>573</v>
      </c>
      <c r="O249" s="62" t="s">
        <v>574</v>
      </c>
      <c r="P249" s="5">
        <v>10</v>
      </c>
      <c r="Q249" s="61" t="s">
        <v>114</v>
      </c>
    </row>
    <row r="250" spans="13:17">
      <c r="M250" s="12">
        <v>445</v>
      </c>
      <c r="N250" s="62" t="s">
        <v>573</v>
      </c>
      <c r="O250" s="62" t="s">
        <v>574</v>
      </c>
      <c r="P250" s="5">
        <v>4</v>
      </c>
      <c r="Q250" s="61" t="s">
        <v>133</v>
      </c>
    </row>
    <row r="251" spans="13:17">
      <c r="M251" s="12">
        <v>446</v>
      </c>
      <c r="N251" s="62" t="s">
        <v>573</v>
      </c>
      <c r="O251" s="62" t="s">
        <v>574</v>
      </c>
      <c r="P251" s="5">
        <v>7</v>
      </c>
      <c r="Q251" s="61" t="s">
        <v>115</v>
      </c>
    </row>
    <row r="252" spans="13:17">
      <c r="M252" s="12">
        <v>447</v>
      </c>
      <c r="N252" s="62" t="s">
        <v>573</v>
      </c>
      <c r="O252" s="62" t="s">
        <v>574</v>
      </c>
      <c r="P252" s="5">
        <v>1</v>
      </c>
      <c r="Q252" s="61" t="s">
        <v>116</v>
      </c>
    </row>
    <row r="253" spans="13:17">
      <c r="M253" s="12">
        <v>448</v>
      </c>
      <c r="N253" s="62" t="s">
        <v>573</v>
      </c>
      <c r="O253" s="62" t="s">
        <v>574</v>
      </c>
      <c r="P253" s="5">
        <v>12</v>
      </c>
      <c r="Q253" s="61" t="s">
        <v>120</v>
      </c>
    </row>
    <row r="254" spans="13:17">
      <c r="M254" s="12">
        <v>449</v>
      </c>
      <c r="N254" s="62" t="s">
        <v>573</v>
      </c>
      <c r="O254" s="62" t="s">
        <v>574</v>
      </c>
      <c r="P254" s="5">
        <v>5</v>
      </c>
      <c r="Q254" s="61" t="s">
        <v>117</v>
      </c>
    </row>
    <row r="255" spans="13:17">
      <c r="M255" s="12">
        <v>450</v>
      </c>
      <c r="N255" s="62" t="s">
        <v>573</v>
      </c>
      <c r="O255" s="62" t="s">
        <v>574</v>
      </c>
      <c r="P255" s="5">
        <v>6</v>
      </c>
      <c r="Q255" s="61" t="s">
        <v>124</v>
      </c>
    </row>
    <row r="256" spans="13:17">
      <c r="M256" s="12">
        <v>451</v>
      </c>
      <c r="N256" s="62" t="s">
        <v>573</v>
      </c>
      <c r="O256" s="62" t="s">
        <v>574</v>
      </c>
      <c r="P256" s="5">
        <v>4</v>
      </c>
      <c r="Q256" s="61" t="s">
        <v>118</v>
      </c>
    </row>
    <row r="257" spans="13:17">
      <c r="M257" s="12">
        <v>452</v>
      </c>
      <c r="N257" s="62" t="s">
        <v>573</v>
      </c>
      <c r="O257" s="62" t="s">
        <v>574</v>
      </c>
      <c r="P257" s="5">
        <v>8</v>
      </c>
      <c r="Q257" s="61" t="s">
        <v>119</v>
      </c>
    </row>
    <row r="258" spans="13:17">
      <c r="M258" s="12">
        <v>453</v>
      </c>
      <c r="N258" s="62" t="s">
        <v>573</v>
      </c>
      <c r="O258" s="62" t="s">
        <v>574</v>
      </c>
      <c r="P258" s="5">
        <v>1</v>
      </c>
      <c r="Q258" s="61" t="s">
        <v>126</v>
      </c>
    </row>
    <row r="259" spans="13:17">
      <c r="M259" s="12">
        <v>454</v>
      </c>
      <c r="N259" s="62" t="s">
        <v>573</v>
      </c>
      <c r="O259" s="62" t="s">
        <v>574</v>
      </c>
      <c r="P259" s="5">
        <v>3</v>
      </c>
      <c r="Q259" s="61" t="s">
        <v>127</v>
      </c>
    </row>
    <row r="260" spans="13:17">
      <c r="M260" s="12">
        <v>455</v>
      </c>
      <c r="N260" s="62" t="s">
        <v>573</v>
      </c>
      <c r="O260" s="62" t="s">
        <v>574</v>
      </c>
      <c r="P260" s="5">
        <v>1</v>
      </c>
      <c r="Q260" s="61" t="s">
        <v>465</v>
      </c>
    </row>
    <row r="261" spans="13:17">
      <c r="M261" s="12">
        <v>456</v>
      </c>
      <c r="N261" s="62" t="s">
        <v>573</v>
      </c>
      <c r="O261" s="62" t="s">
        <v>574</v>
      </c>
      <c r="P261" s="5">
        <v>4</v>
      </c>
      <c r="Q261" s="61" t="s">
        <v>128</v>
      </c>
    </row>
    <row r="262" spans="13:17">
      <c r="M262" s="12">
        <v>457</v>
      </c>
      <c r="N262" s="62" t="s">
        <v>573</v>
      </c>
      <c r="O262" s="62" t="s">
        <v>574</v>
      </c>
      <c r="P262" s="5">
        <v>1</v>
      </c>
      <c r="Q262" s="61" t="s">
        <v>129</v>
      </c>
    </row>
    <row r="263" spans="13:17">
      <c r="M263" s="12">
        <v>458</v>
      </c>
      <c r="N263" s="62" t="s">
        <v>573</v>
      </c>
      <c r="O263" s="62" t="s">
        <v>574</v>
      </c>
      <c r="P263" s="5">
        <v>1</v>
      </c>
      <c r="Q263" s="61" t="s">
        <v>130</v>
      </c>
    </row>
    <row r="264" spans="13:17">
      <c r="M264" s="12">
        <v>459</v>
      </c>
      <c r="N264" s="62" t="s">
        <v>573</v>
      </c>
      <c r="O264" s="62" t="s">
        <v>574</v>
      </c>
      <c r="P264" s="5">
        <v>2</v>
      </c>
      <c r="Q264" s="61" t="s">
        <v>131</v>
      </c>
    </row>
    <row r="265" spans="13:17">
      <c r="M265" s="12">
        <v>460</v>
      </c>
      <c r="N265" s="62" t="s">
        <v>573</v>
      </c>
      <c r="O265" s="62" t="s">
        <v>574</v>
      </c>
      <c r="P265" s="5">
        <v>1</v>
      </c>
      <c r="Q265" s="61" t="s">
        <v>132</v>
      </c>
    </row>
    <row r="266" spans="13:17">
      <c r="M266" s="12">
        <v>461</v>
      </c>
      <c r="N266" s="62" t="s">
        <v>573</v>
      </c>
      <c r="O266" s="62" t="s">
        <v>574</v>
      </c>
      <c r="P266" s="5">
        <v>2</v>
      </c>
      <c r="Q266" s="61" t="s">
        <v>134</v>
      </c>
    </row>
    <row r="267" spans="13:17">
      <c r="M267" s="12">
        <v>462</v>
      </c>
      <c r="N267" s="62" t="s">
        <v>573</v>
      </c>
      <c r="O267" s="62" t="s">
        <v>574</v>
      </c>
      <c r="P267" s="5">
        <v>3</v>
      </c>
      <c r="Q267" s="61" t="s">
        <v>267</v>
      </c>
    </row>
    <row r="268" spans="13:17">
      <c r="M268" s="12">
        <v>463</v>
      </c>
      <c r="N268" s="62" t="s">
        <v>573</v>
      </c>
      <c r="O268" s="62" t="s">
        <v>574</v>
      </c>
      <c r="P268" s="5">
        <v>1</v>
      </c>
      <c r="Q268" s="61" t="s">
        <v>268</v>
      </c>
    </row>
    <row r="269" spans="13:17">
      <c r="M269" s="12">
        <v>464</v>
      </c>
      <c r="N269" s="62" t="s">
        <v>573</v>
      </c>
      <c r="O269" s="62" t="s">
        <v>574</v>
      </c>
      <c r="P269" s="5">
        <v>1</v>
      </c>
      <c r="Q269" s="61" t="s">
        <v>269</v>
      </c>
    </row>
    <row r="270" spans="13:17">
      <c r="M270" s="12">
        <v>465</v>
      </c>
      <c r="N270" s="62" t="s">
        <v>573</v>
      </c>
      <c r="O270" s="62" t="s">
        <v>574</v>
      </c>
      <c r="P270" s="5">
        <v>1</v>
      </c>
      <c r="Q270" s="61" t="s">
        <v>270</v>
      </c>
    </row>
    <row r="271" spans="13:17">
      <c r="M271" s="12">
        <v>466</v>
      </c>
      <c r="N271" s="62" t="s">
        <v>573</v>
      </c>
      <c r="O271" s="62" t="s">
        <v>574</v>
      </c>
      <c r="P271" s="5">
        <v>1</v>
      </c>
      <c r="Q271" s="61" t="s">
        <v>271</v>
      </c>
    </row>
    <row r="272" spans="13:17">
      <c r="M272" s="12">
        <v>467</v>
      </c>
      <c r="N272" s="62" t="s">
        <v>573</v>
      </c>
      <c r="O272" s="62" t="s">
        <v>574</v>
      </c>
      <c r="P272" s="5">
        <v>2</v>
      </c>
      <c r="Q272" s="61" t="s">
        <v>272</v>
      </c>
    </row>
    <row r="273" spans="13:17">
      <c r="M273" s="12">
        <v>468</v>
      </c>
      <c r="N273" s="62" t="s">
        <v>573</v>
      </c>
      <c r="O273" s="62" t="s">
        <v>574</v>
      </c>
      <c r="P273" s="5">
        <v>1</v>
      </c>
      <c r="Q273" s="61" t="s">
        <v>273</v>
      </c>
    </row>
    <row r="274" spans="13:17">
      <c r="M274" s="12">
        <v>469</v>
      </c>
      <c r="N274" s="62" t="s">
        <v>573</v>
      </c>
      <c r="O274" s="62" t="s">
        <v>574</v>
      </c>
      <c r="P274" s="5">
        <v>14</v>
      </c>
      <c r="Q274" s="61" t="s">
        <v>274</v>
      </c>
    </row>
    <row r="275" spans="13:17">
      <c r="M275" s="12">
        <v>470</v>
      </c>
      <c r="N275" s="62" t="s">
        <v>573</v>
      </c>
      <c r="O275" s="62" t="s">
        <v>574</v>
      </c>
      <c r="P275" s="5">
        <v>1</v>
      </c>
      <c r="Q275" s="61" t="s">
        <v>275</v>
      </c>
    </row>
    <row r="276" spans="13:17">
      <c r="M276" s="12">
        <v>471</v>
      </c>
      <c r="N276" s="62" t="s">
        <v>573</v>
      </c>
      <c r="O276" s="62" t="s">
        <v>574</v>
      </c>
      <c r="P276" s="5">
        <v>2</v>
      </c>
      <c r="Q276" s="61" t="s">
        <v>276</v>
      </c>
    </row>
    <row r="277" spans="13:17">
      <c r="M277" s="12">
        <v>473</v>
      </c>
      <c r="N277" s="62" t="s">
        <v>573</v>
      </c>
      <c r="O277" s="62" t="s">
        <v>574</v>
      </c>
      <c r="P277" s="5">
        <v>5</v>
      </c>
      <c r="Q277" s="61" t="s">
        <v>277</v>
      </c>
    </row>
    <row r="278" spans="13:17">
      <c r="M278" s="12">
        <v>474</v>
      </c>
      <c r="N278" s="62" t="s">
        <v>573</v>
      </c>
      <c r="O278" s="62" t="s">
        <v>574</v>
      </c>
      <c r="P278" s="5">
        <v>1</v>
      </c>
      <c r="Q278" s="61" t="s">
        <v>432</v>
      </c>
    </row>
    <row r="279" spans="13:17">
      <c r="M279" s="12">
        <v>478</v>
      </c>
      <c r="N279" s="62" t="s">
        <v>573</v>
      </c>
      <c r="O279" s="62" t="s">
        <v>574</v>
      </c>
      <c r="P279" s="5">
        <v>1</v>
      </c>
      <c r="Q279" s="61" t="s">
        <v>433</v>
      </c>
    </row>
    <row r="280" spans="13:17">
      <c r="M280" s="50" t="s">
        <v>682</v>
      </c>
      <c r="N280" s="62"/>
      <c r="O280" s="62"/>
      <c r="P280" s="5">
        <v>65</v>
      </c>
    </row>
    <row r="281" spans="13:17">
      <c r="O281" s="50" t="s">
        <v>625</v>
      </c>
      <c r="P281" s="29">
        <v>18509</v>
      </c>
    </row>
    <row r="282" spans="13:17">
      <c r="P282" s="5"/>
    </row>
    <row r="283" spans="13:17">
      <c r="P283" s="5"/>
    </row>
    <row r="284" spans="13:17">
      <c r="P284" s="5"/>
    </row>
    <row r="285" spans="13:17">
      <c r="P285" s="5"/>
    </row>
    <row r="286" spans="13:17">
      <c r="P286" s="5"/>
    </row>
    <row r="287" spans="13:17">
      <c r="P287" s="5"/>
    </row>
    <row r="288" spans="13:17">
      <c r="P288" s="5"/>
    </row>
    <row r="289" spans="16:16">
      <c r="P289" s="5"/>
    </row>
    <row r="290" spans="16:16">
      <c r="P290" s="5"/>
    </row>
    <row r="291" spans="16:16">
      <c r="P291" s="5"/>
    </row>
    <row r="292" spans="16:16">
      <c r="P292" s="5"/>
    </row>
    <row r="293" spans="16:16">
      <c r="P293" s="5"/>
    </row>
    <row r="294" spans="16:16">
      <c r="P294" s="5"/>
    </row>
    <row r="295" spans="16:16">
      <c r="P295" s="5"/>
    </row>
    <row r="296" spans="16:16">
      <c r="P296" s="5"/>
    </row>
    <row r="297" spans="16:16">
      <c r="P297" s="5"/>
    </row>
    <row r="298" spans="16:16">
      <c r="P298" s="5"/>
    </row>
    <row r="299" spans="16:16">
      <c r="P299" s="5"/>
    </row>
    <row r="300" spans="16:16">
      <c r="P300" s="5"/>
    </row>
    <row r="301" spans="16:16">
      <c r="P301" s="5"/>
    </row>
    <row r="302" spans="16:16">
      <c r="P302" s="5"/>
    </row>
    <row r="303" spans="16:16">
      <c r="P303" s="5"/>
    </row>
    <row r="304" spans="16:16">
      <c r="P304" s="5"/>
    </row>
    <row r="305" spans="16:16">
      <c r="P305" s="5"/>
    </row>
    <row r="306" spans="16:16">
      <c r="P306" s="5"/>
    </row>
    <row r="307" spans="16:16">
      <c r="P307" s="5"/>
    </row>
    <row r="308" spans="16:16">
      <c r="P308" s="5"/>
    </row>
    <row r="309" spans="16:16">
      <c r="P309" s="5"/>
    </row>
    <row r="310" spans="16:16">
      <c r="P310" s="5"/>
    </row>
    <row r="311" spans="16:16">
      <c r="P311" s="5"/>
    </row>
    <row r="312" spans="16:16">
      <c r="P312" s="5"/>
    </row>
    <row r="313" spans="16:16">
      <c r="P313" s="5"/>
    </row>
    <row r="314" spans="16:16">
      <c r="P314" s="5"/>
    </row>
    <row r="315" spans="16:16">
      <c r="P315" s="5"/>
    </row>
    <row r="316" spans="16:16">
      <c r="P316" s="5"/>
    </row>
    <row r="317" spans="16:16">
      <c r="P317" s="5"/>
    </row>
    <row r="318" spans="16:16">
      <c r="P318" s="5"/>
    </row>
    <row r="319" spans="16:16">
      <c r="P319" s="5"/>
    </row>
    <row r="320" spans="16:16">
      <c r="P320" s="5"/>
    </row>
    <row r="321" spans="16:16">
      <c r="P321" s="5"/>
    </row>
    <row r="322" spans="16:16">
      <c r="P322" s="5"/>
    </row>
    <row r="323" spans="16:16">
      <c r="P323" s="5"/>
    </row>
    <row r="324" spans="16:16">
      <c r="P324" s="5"/>
    </row>
    <row r="325" spans="16:16">
      <c r="P325" s="5"/>
    </row>
    <row r="326" spans="16:16">
      <c r="P326" s="5"/>
    </row>
    <row r="327" spans="16:16">
      <c r="P327" s="5"/>
    </row>
    <row r="328" spans="16:16">
      <c r="P328" s="5"/>
    </row>
    <row r="329" spans="16:16">
      <c r="P329" s="5"/>
    </row>
    <row r="330" spans="16:16">
      <c r="P330" s="5"/>
    </row>
    <row r="331" spans="16:16">
      <c r="P331" s="5"/>
    </row>
    <row r="332" spans="16:16">
      <c r="P332" s="5"/>
    </row>
    <row r="333" spans="16:16">
      <c r="P333" s="5"/>
    </row>
    <row r="334" spans="16:16">
      <c r="P334" s="5"/>
    </row>
    <row r="335" spans="16:16">
      <c r="P335" s="5"/>
    </row>
    <row r="336" spans="16:16">
      <c r="P336" s="5"/>
    </row>
    <row r="337" spans="16:16">
      <c r="P337" s="5"/>
    </row>
    <row r="338" spans="16:16">
      <c r="P338" s="5"/>
    </row>
    <row r="339" spans="16:16">
      <c r="P339" s="5"/>
    </row>
    <row r="340" spans="16:16">
      <c r="P340" s="5"/>
    </row>
    <row r="341" spans="16:16">
      <c r="P341" s="5"/>
    </row>
    <row r="342" spans="16:16">
      <c r="P342" s="5"/>
    </row>
    <row r="343" spans="16:16">
      <c r="P343" s="5"/>
    </row>
    <row r="344" spans="16:16">
      <c r="P344" s="5"/>
    </row>
    <row r="345" spans="16:16">
      <c r="P345" s="5"/>
    </row>
    <row r="346" spans="16:16">
      <c r="P346" s="5"/>
    </row>
    <row r="347" spans="16:16">
      <c r="P347" s="5"/>
    </row>
    <row r="348" spans="16:16">
      <c r="P348" s="5"/>
    </row>
    <row r="349" spans="16:16">
      <c r="P349" s="5"/>
    </row>
    <row r="350" spans="16:16">
      <c r="P350" s="5"/>
    </row>
    <row r="351" spans="16:16">
      <c r="P351" s="5"/>
    </row>
    <row r="352" spans="16:16">
      <c r="P352" s="5"/>
    </row>
    <row r="353" spans="16:16">
      <c r="P353" s="5"/>
    </row>
    <row r="354" spans="16:16">
      <c r="P354" s="5"/>
    </row>
    <row r="355" spans="16:16">
      <c r="P355" s="5"/>
    </row>
    <row r="356" spans="16:16">
      <c r="P356" s="5"/>
    </row>
    <row r="357" spans="16:16">
      <c r="P357" s="5"/>
    </row>
    <row r="358" spans="16:16">
      <c r="P358" s="5"/>
    </row>
    <row r="359" spans="16:16">
      <c r="P359" s="5"/>
    </row>
    <row r="360" spans="16:16">
      <c r="P360" s="5"/>
    </row>
    <row r="361" spans="16:16">
      <c r="P361" s="5"/>
    </row>
    <row r="362" spans="16:16">
      <c r="P362" s="5"/>
    </row>
    <row r="363" spans="16:16">
      <c r="P363" s="5"/>
    </row>
    <row r="364" spans="16:16">
      <c r="P364" s="5"/>
    </row>
    <row r="365" spans="16:16">
      <c r="P365" s="5"/>
    </row>
    <row r="366" spans="16:16">
      <c r="P366" s="5"/>
    </row>
    <row r="367" spans="16:16">
      <c r="P367" s="5"/>
    </row>
    <row r="368" spans="16:16">
      <c r="P368" s="5"/>
    </row>
    <row r="369" spans="16:16">
      <c r="P369" s="5"/>
    </row>
    <row r="370" spans="16:16">
      <c r="P370" s="5"/>
    </row>
    <row r="371" spans="16:16">
      <c r="P371" s="5"/>
    </row>
    <row r="372" spans="16:16">
      <c r="P372" s="5"/>
    </row>
    <row r="373" spans="16:16">
      <c r="P373" s="5"/>
    </row>
    <row r="374" spans="16:16">
      <c r="P374" s="5"/>
    </row>
    <row r="375" spans="16:16">
      <c r="P375" s="5"/>
    </row>
    <row r="376" spans="16:16">
      <c r="P376" s="5"/>
    </row>
    <row r="377" spans="16:16">
      <c r="P377" s="5"/>
    </row>
    <row r="378" spans="16:16">
      <c r="P378" s="5"/>
    </row>
    <row r="379" spans="16:16">
      <c r="P379" s="5"/>
    </row>
    <row r="380" spans="16:16">
      <c r="P380" s="5"/>
    </row>
    <row r="381" spans="16:16">
      <c r="P381" s="5"/>
    </row>
    <row r="382" spans="16:16">
      <c r="P382" s="5"/>
    </row>
    <row r="383" spans="16:16">
      <c r="P383" s="5"/>
    </row>
    <row r="384" spans="16:16">
      <c r="P384" s="5"/>
    </row>
    <row r="385" spans="16:16">
      <c r="P385" s="5"/>
    </row>
    <row r="386" spans="16:16">
      <c r="P386" s="5"/>
    </row>
    <row r="387" spans="16:16">
      <c r="P387" s="5"/>
    </row>
    <row r="388" spans="16:16">
      <c r="P388" s="5"/>
    </row>
    <row r="389" spans="16:16">
      <c r="P389" s="5"/>
    </row>
    <row r="390" spans="16:16">
      <c r="P390" s="5"/>
    </row>
    <row r="391" spans="16:16">
      <c r="P391" s="5"/>
    </row>
    <row r="392" spans="16:16">
      <c r="P392" s="5"/>
    </row>
    <row r="393" spans="16:16">
      <c r="P393" s="5"/>
    </row>
    <row r="394" spans="16:16">
      <c r="P394" s="5"/>
    </row>
    <row r="395" spans="16:16">
      <c r="P395" s="5"/>
    </row>
    <row r="396" spans="16:16">
      <c r="P396" s="5"/>
    </row>
    <row r="397" spans="16:16">
      <c r="P397" s="5"/>
    </row>
    <row r="398" spans="16:16">
      <c r="P398" s="5"/>
    </row>
    <row r="399" spans="16:16">
      <c r="P399" s="5"/>
    </row>
    <row r="400" spans="16:16">
      <c r="P400" s="5"/>
    </row>
    <row r="401" spans="16:16">
      <c r="P401" s="5"/>
    </row>
    <row r="402" spans="16:16">
      <c r="P402" s="5"/>
    </row>
    <row r="403" spans="16:16">
      <c r="P403" s="5"/>
    </row>
    <row r="404" spans="16:16">
      <c r="P404" s="5"/>
    </row>
    <row r="405" spans="16:16">
      <c r="P405" s="5"/>
    </row>
    <row r="406" spans="16:16">
      <c r="P406" s="5"/>
    </row>
    <row r="407" spans="16:16">
      <c r="P407" s="5"/>
    </row>
    <row r="408" spans="16:16">
      <c r="P408" s="5"/>
    </row>
    <row r="409" spans="16:16">
      <c r="P409" s="5"/>
    </row>
    <row r="410" spans="16:16">
      <c r="P410" s="5"/>
    </row>
    <row r="411" spans="16:16">
      <c r="P411" s="5"/>
    </row>
    <row r="412" spans="16:16">
      <c r="P412" s="5"/>
    </row>
    <row r="413" spans="16:16">
      <c r="P413" s="5"/>
    </row>
    <row r="414" spans="16:16">
      <c r="P414" s="5"/>
    </row>
    <row r="415" spans="16:16">
      <c r="P415" s="5"/>
    </row>
    <row r="416" spans="16:16">
      <c r="P416" s="5"/>
    </row>
    <row r="417" spans="16:16">
      <c r="P417" s="5"/>
    </row>
    <row r="418" spans="16:16">
      <c r="P418" s="5"/>
    </row>
    <row r="419" spans="16:16">
      <c r="P419" s="5"/>
    </row>
    <row r="420" spans="16:16">
      <c r="P420" s="5"/>
    </row>
    <row r="421" spans="16:16">
      <c r="P421" s="5"/>
    </row>
    <row r="422" spans="16:16">
      <c r="P422" s="5"/>
    </row>
    <row r="423" spans="16:16">
      <c r="P423" s="5"/>
    </row>
    <row r="424" spans="16:16">
      <c r="P424" s="5"/>
    </row>
    <row r="425" spans="16:16">
      <c r="P425" s="5"/>
    </row>
    <row r="426" spans="16:16">
      <c r="P426" s="5"/>
    </row>
    <row r="427" spans="16:16">
      <c r="P427" s="5"/>
    </row>
    <row r="428" spans="16:16">
      <c r="P428" s="5"/>
    </row>
    <row r="429" spans="16:16">
      <c r="P429" s="5"/>
    </row>
    <row r="430" spans="16:16">
      <c r="P430" s="5"/>
    </row>
    <row r="431" spans="16:16">
      <c r="P431" s="5"/>
    </row>
    <row r="432" spans="16:16">
      <c r="P432" s="5"/>
    </row>
    <row r="433" spans="16:16">
      <c r="P433" s="5"/>
    </row>
    <row r="434" spans="16:16">
      <c r="P434" s="5"/>
    </row>
    <row r="435" spans="16:16">
      <c r="P435" s="5"/>
    </row>
  </sheetData>
  <phoneticPr fontId="3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abSelected="1" workbookViewId="0">
      <selection activeCell="D5" sqref="D5"/>
    </sheetView>
  </sheetViews>
  <sheetFormatPr baseColWidth="10" defaultRowHeight="14" x14ac:dyDescent="0"/>
  <cols>
    <col min="2" max="2" width="12.1640625" customWidth="1"/>
    <col min="7" max="7" width="20.33203125" customWidth="1"/>
    <col min="8" max="8" width="15" style="80" customWidth="1"/>
    <col min="9" max="9" width="4.83203125" style="1" customWidth="1"/>
    <col min="10" max="10" width="15.1640625" bestFit="1" customWidth="1"/>
    <col min="20" max="20" width="3.83203125" customWidth="1"/>
    <col min="22" max="22" width="9.1640625" customWidth="1"/>
    <col min="23" max="23" width="9.83203125" customWidth="1"/>
    <col min="24" max="25" width="7.5" customWidth="1"/>
    <col min="28" max="28" width="5.5" customWidth="1"/>
    <col min="29" max="29" width="7.83203125" customWidth="1"/>
    <col min="31" max="31" width="14.33203125" customWidth="1"/>
    <col min="32" max="32" width="4.83203125" customWidth="1"/>
  </cols>
  <sheetData>
    <row r="1" spans="1:36" ht="18">
      <c r="C1" s="69" t="s">
        <v>845</v>
      </c>
      <c r="V1" t="s">
        <v>677</v>
      </c>
      <c r="W1">
        <v>4.0408099999999996</v>
      </c>
    </row>
    <row r="2" spans="1:36" ht="23">
      <c r="B2" s="175" t="s">
        <v>105</v>
      </c>
      <c r="M2" t="s">
        <v>38</v>
      </c>
      <c r="T2" s="132"/>
      <c r="U2" s="132"/>
      <c r="V2" s="132" t="s">
        <v>678</v>
      </c>
      <c r="W2" s="132">
        <v>0.65162700000000007</v>
      </c>
      <c r="X2" s="132"/>
      <c r="Y2" s="132"/>
      <c r="Z2" s="132"/>
      <c r="AA2" s="132"/>
      <c r="AB2" s="132"/>
      <c r="AC2" s="132"/>
      <c r="AD2" s="132"/>
      <c r="AE2" s="132"/>
      <c r="AF2" s="135"/>
    </row>
    <row r="3" spans="1:36" ht="18">
      <c r="E3" s="119" t="s">
        <v>607</v>
      </c>
      <c r="M3" s="96" t="s">
        <v>30</v>
      </c>
      <c r="N3" s="97" t="s">
        <v>31</v>
      </c>
      <c r="O3" s="97"/>
      <c r="P3" s="97"/>
      <c r="Q3" s="97" t="s">
        <v>32</v>
      </c>
      <c r="R3" s="97" t="s">
        <v>33</v>
      </c>
      <c r="S3" s="98">
        <v>18235</v>
      </c>
      <c r="T3" s="132"/>
      <c r="V3" s="119" t="s">
        <v>691</v>
      </c>
      <c r="AF3" s="132"/>
    </row>
    <row r="4" spans="1:36" ht="15">
      <c r="A4" t="s">
        <v>104</v>
      </c>
      <c r="B4" t="s">
        <v>165</v>
      </c>
      <c r="M4" s="99"/>
      <c r="N4" s="100"/>
      <c r="O4" s="100"/>
      <c r="P4" s="100"/>
      <c r="Q4" s="100" t="s">
        <v>34</v>
      </c>
      <c r="R4" s="100" t="s">
        <v>33</v>
      </c>
      <c r="S4" s="101">
        <v>184.24</v>
      </c>
      <c r="T4" s="132"/>
      <c r="V4" s="131" t="s">
        <v>692</v>
      </c>
      <c r="AF4" s="132"/>
    </row>
    <row r="5" spans="1:36" ht="19" thickBot="1">
      <c r="M5" s="99"/>
      <c r="N5" s="100"/>
      <c r="O5" s="100"/>
      <c r="P5" s="100"/>
      <c r="Q5" s="100" t="s">
        <v>35</v>
      </c>
      <c r="R5" s="100" t="s">
        <v>33</v>
      </c>
      <c r="S5" s="101">
        <v>0</v>
      </c>
      <c r="T5" s="132"/>
      <c r="Z5" s="118" t="s">
        <v>21</v>
      </c>
      <c r="AA5" s="120"/>
      <c r="AF5" s="132"/>
      <c r="AH5" t="s">
        <v>835</v>
      </c>
    </row>
    <row r="6" spans="1:36" ht="21" thickBot="1">
      <c r="A6" s="76" t="s">
        <v>163</v>
      </c>
      <c r="B6" s="76" t="s">
        <v>164</v>
      </c>
      <c r="H6" s="81" t="s">
        <v>148</v>
      </c>
      <c r="J6" s="85" t="s">
        <v>189</v>
      </c>
      <c r="K6" s="86" t="s">
        <v>74</v>
      </c>
      <c r="M6" s="99"/>
      <c r="N6" s="100"/>
      <c r="O6" s="100"/>
      <c r="P6" s="100"/>
      <c r="Q6" s="100" t="s">
        <v>36</v>
      </c>
      <c r="R6" s="100" t="s">
        <v>33</v>
      </c>
      <c r="S6" s="101">
        <v>0.37159999999999999</v>
      </c>
      <c r="T6" s="132"/>
      <c r="V6" s="118" t="s">
        <v>680</v>
      </c>
      <c r="W6" s="120"/>
      <c r="Z6" s="118" t="s">
        <v>22</v>
      </c>
      <c r="AA6" s="120"/>
      <c r="AE6" s="120"/>
      <c r="AF6" s="132"/>
      <c r="AH6" t="s">
        <v>834</v>
      </c>
    </row>
    <row r="7" spans="1:36" ht="15">
      <c r="A7" t="s">
        <v>106</v>
      </c>
      <c r="B7" t="s">
        <v>147</v>
      </c>
      <c r="H7" s="80" t="s">
        <v>149</v>
      </c>
      <c r="J7" s="85" t="s">
        <v>355</v>
      </c>
      <c r="K7" s="85">
        <v>0.158</v>
      </c>
      <c r="M7" s="99"/>
      <c r="N7" s="100"/>
      <c r="O7" s="100"/>
      <c r="P7" s="100"/>
      <c r="Q7" s="100" t="s">
        <v>37</v>
      </c>
      <c r="R7" s="100" t="s">
        <v>33</v>
      </c>
      <c r="S7" s="101">
        <v>1.0694999999999999</v>
      </c>
      <c r="T7" s="132"/>
      <c r="U7" s="127" t="s">
        <v>7</v>
      </c>
      <c r="V7" s="121" t="s">
        <v>679</v>
      </c>
      <c r="W7" s="148" t="s">
        <v>732</v>
      </c>
      <c r="Y7" s="127" t="s">
        <v>7</v>
      </c>
      <c r="Z7" s="121" t="s">
        <v>679</v>
      </c>
      <c r="AA7" s="121" t="s">
        <v>734</v>
      </c>
      <c r="AE7" s="120"/>
      <c r="AF7" s="132"/>
      <c r="AH7" s="2" t="s">
        <v>832</v>
      </c>
      <c r="AI7" s="2" t="s">
        <v>833</v>
      </c>
      <c r="AJ7" s="2" t="s">
        <v>704</v>
      </c>
    </row>
    <row r="8" spans="1:36" ht="15">
      <c r="J8" s="87"/>
      <c r="K8" s="88" t="s">
        <v>153</v>
      </c>
      <c r="M8" s="99"/>
      <c r="N8" s="137"/>
      <c r="O8" s="137" t="s">
        <v>191</v>
      </c>
      <c r="P8" s="137"/>
      <c r="Q8" s="100"/>
      <c r="R8" s="100"/>
      <c r="S8" s="101"/>
      <c r="T8" s="132"/>
      <c r="U8" s="121" t="s">
        <v>681</v>
      </c>
      <c r="V8" s="122">
        <f>$W$1+$W$2</f>
        <v>4.692437</v>
      </c>
      <c r="W8" s="123">
        <f>EXP(V8)</f>
        <v>109.11877850717379</v>
      </c>
      <c r="X8" s="128" t="s">
        <v>9</v>
      </c>
      <c r="Y8" s="121" t="s">
        <v>681</v>
      </c>
      <c r="Z8" s="122">
        <f>$W$1+$W$2+N$15</f>
        <v>4.6702110000000001</v>
      </c>
      <c r="AA8" s="123">
        <f>EXP(Z8)</f>
        <v>106.72025803141625</v>
      </c>
      <c r="AE8" s="120"/>
      <c r="AF8" s="132"/>
      <c r="AG8" s="121" t="s">
        <v>681</v>
      </c>
      <c r="AH8" s="149">
        <f>W8/W41</f>
        <v>4.6843445408461237</v>
      </c>
      <c r="AI8" s="149">
        <f>AA8/AA41</f>
        <v>4.6843445408461237</v>
      </c>
      <c r="AJ8" s="149"/>
    </row>
    <row r="9" spans="1:36" ht="15">
      <c r="A9" t="s">
        <v>110</v>
      </c>
      <c r="H9" s="80" t="s">
        <v>150</v>
      </c>
      <c r="J9" s="87" t="s">
        <v>356</v>
      </c>
      <c r="K9" s="87">
        <v>0.41299999999999998</v>
      </c>
      <c r="M9" s="144" t="s">
        <v>192</v>
      </c>
      <c r="N9" s="145" t="s">
        <v>24</v>
      </c>
      <c r="O9" s="145" t="s">
        <v>25</v>
      </c>
      <c r="P9" s="145" t="s">
        <v>26</v>
      </c>
      <c r="Q9" s="145" t="s">
        <v>27</v>
      </c>
      <c r="R9" s="146" t="s">
        <v>28</v>
      </c>
      <c r="S9" s="147" t="s">
        <v>29</v>
      </c>
      <c r="T9" s="132"/>
      <c r="U9" s="121" t="s">
        <v>355</v>
      </c>
      <c r="V9" s="122">
        <f>$W$1+$W$2+N10</f>
        <v>4.8501710999999998</v>
      </c>
      <c r="W9" s="123">
        <f t="shared" ref="W9:W13" si="0">EXP(V9)</f>
        <v>127.7622480966515</v>
      </c>
      <c r="X9" s="128" t="s">
        <v>10</v>
      </c>
      <c r="Y9" s="121" t="s">
        <v>355</v>
      </c>
      <c r="Z9" s="122">
        <f>$W$1+$W$2+N$15+N27</f>
        <v>4.8477497999999999</v>
      </c>
      <c r="AA9" s="123">
        <f t="shared" ref="AA9:AA13" si="1">EXP(Z9)</f>
        <v>127.45327157870942</v>
      </c>
      <c r="AE9" s="120"/>
      <c r="AF9" s="132"/>
      <c r="AG9" s="121" t="s">
        <v>355</v>
      </c>
      <c r="AH9" s="149">
        <f t="shared" ref="AH9:AH13" si="2">W9/W42</f>
        <v>5.7188863935755441</v>
      </c>
      <c r="AI9" s="149">
        <f t="shared" ref="AI9:AI13" si="3">AA9/AA42</f>
        <v>4.8843684811821575</v>
      </c>
    </row>
    <row r="10" spans="1:36" ht="15">
      <c r="A10" s="73" t="s">
        <v>109</v>
      </c>
      <c r="H10" s="80" t="s">
        <v>151</v>
      </c>
      <c r="J10" s="87"/>
      <c r="K10" s="88" t="s">
        <v>154</v>
      </c>
      <c r="M10" s="99" t="s">
        <v>355</v>
      </c>
      <c r="N10" s="136">
        <v>0.15773409999999999</v>
      </c>
      <c r="O10" s="136">
        <v>8.8197499999999998E-2</v>
      </c>
      <c r="P10" s="100">
        <v>1.79</v>
      </c>
      <c r="Q10" s="100">
        <v>7.3999999999999996E-2</v>
      </c>
      <c r="R10" s="100">
        <v>-1.5141399999999999E-2</v>
      </c>
      <c r="S10" s="101">
        <v>0.3306096</v>
      </c>
      <c r="T10" s="132"/>
      <c r="U10" s="121" t="s">
        <v>356</v>
      </c>
      <c r="V10" s="122">
        <f>$W$1+$W$2+N11</f>
        <v>5.1058123000000002</v>
      </c>
      <c r="W10" s="123">
        <f t="shared" si="0"/>
        <v>164.97802776950053</v>
      </c>
      <c r="X10" s="129" t="s">
        <v>11</v>
      </c>
      <c r="Y10" s="121" t="s">
        <v>356</v>
      </c>
      <c r="Z10" s="122">
        <f>$W$1+$W$2+N$15+N28</f>
        <v>4.7701108999999997</v>
      </c>
      <c r="AA10" s="123">
        <f t="shared" si="1"/>
        <v>117.93231992976405</v>
      </c>
      <c r="AE10" s="120"/>
      <c r="AF10" s="132"/>
      <c r="AG10" s="121" t="s">
        <v>356</v>
      </c>
      <c r="AH10" s="149">
        <f t="shared" si="2"/>
        <v>5.3297487594341337</v>
      </c>
      <c r="AI10" s="149">
        <f t="shared" si="3"/>
        <v>3.5251704862912243</v>
      </c>
    </row>
    <row r="11" spans="1:36" ht="15">
      <c r="A11" t="s">
        <v>355</v>
      </c>
      <c r="B11" t="s">
        <v>1</v>
      </c>
      <c r="H11" s="80" t="s">
        <v>152</v>
      </c>
      <c r="J11" s="87" t="s">
        <v>357</v>
      </c>
      <c r="K11" s="87">
        <v>0.748</v>
      </c>
      <c r="M11" s="99" t="s">
        <v>356</v>
      </c>
      <c r="N11" s="136">
        <v>0.4133753</v>
      </c>
      <c r="O11" s="136">
        <v>8.2377599999999995E-2</v>
      </c>
      <c r="P11" s="100">
        <v>5.0199999999999996</v>
      </c>
      <c r="Q11" s="100">
        <v>0</v>
      </c>
      <c r="R11" s="100">
        <v>0.2519074</v>
      </c>
      <c r="S11" s="101">
        <v>0.57484310000000005</v>
      </c>
      <c r="T11" s="132"/>
      <c r="U11" s="121" t="s">
        <v>357</v>
      </c>
      <c r="V11" s="122">
        <f>$W$1+$W$2+N12</f>
        <v>5.4400501999999999</v>
      </c>
      <c r="W11" s="123">
        <f t="shared" si="0"/>
        <v>230.45375194861842</v>
      </c>
      <c r="X11" s="129" t="s">
        <v>11</v>
      </c>
      <c r="Y11" s="121" t="s">
        <v>357</v>
      </c>
      <c r="Z11" s="122">
        <f>$W$1+$W$2+N$15+N29</f>
        <v>4.7670722000000003</v>
      </c>
      <c r="AA11" s="123">
        <f t="shared" si="1"/>
        <v>117.57450291380788</v>
      </c>
      <c r="AE11" s="120"/>
      <c r="AF11" s="132"/>
      <c r="AG11" s="121" t="s">
        <v>357</v>
      </c>
      <c r="AH11" s="149">
        <f t="shared" si="2"/>
        <v>8.3484634168957612</v>
      </c>
      <c r="AI11" s="149">
        <f t="shared" si="3"/>
        <v>3.9529585557218478</v>
      </c>
    </row>
    <row r="12" spans="1:36" ht="15">
      <c r="A12" t="s">
        <v>356</v>
      </c>
      <c r="B12" t="s">
        <v>2</v>
      </c>
      <c r="H12" s="80" t="s">
        <v>152</v>
      </c>
      <c r="J12" s="87"/>
      <c r="K12" s="88" t="s">
        <v>155</v>
      </c>
      <c r="M12" s="99" t="s">
        <v>357</v>
      </c>
      <c r="N12" s="136">
        <v>0.74761319999999998</v>
      </c>
      <c r="O12" s="136">
        <v>8.0838400000000005E-2</v>
      </c>
      <c r="P12" s="100">
        <v>9.25</v>
      </c>
      <c r="Q12" s="100">
        <v>0</v>
      </c>
      <c r="R12" s="100">
        <v>0.58916230000000003</v>
      </c>
      <c r="S12" s="101">
        <v>0.90606399999999998</v>
      </c>
      <c r="T12" s="132"/>
      <c r="U12" s="121" t="s">
        <v>358</v>
      </c>
      <c r="V12" s="122">
        <f>$W$1+$W$2+N13</f>
        <v>5.3275794999999997</v>
      </c>
      <c r="W12" s="123">
        <f t="shared" si="0"/>
        <v>205.93889529372402</v>
      </c>
      <c r="X12" s="129" t="s">
        <v>11</v>
      </c>
      <c r="Y12" s="121" t="s">
        <v>358</v>
      </c>
      <c r="Z12" s="122">
        <f>$W$1+$W$2+N$15+N30</f>
        <v>4.8845761999999997</v>
      </c>
      <c r="AA12" s="123">
        <f t="shared" si="1"/>
        <v>132.23441251351773</v>
      </c>
      <c r="AE12" s="120"/>
      <c r="AF12" s="132"/>
      <c r="AG12" s="121" t="s">
        <v>358</v>
      </c>
      <c r="AH12" s="149">
        <f t="shared" si="2"/>
        <v>9.2743989207005288</v>
      </c>
      <c r="AI12" s="149">
        <f t="shared" si="3"/>
        <v>4.9141328070721819</v>
      </c>
    </row>
    <row r="13" spans="1:36" ht="15">
      <c r="A13" t="s">
        <v>357</v>
      </c>
      <c r="B13" t="s">
        <v>3</v>
      </c>
      <c r="H13" s="80" t="s">
        <v>152</v>
      </c>
      <c r="J13" s="87" t="s">
        <v>358</v>
      </c>
      <c r="K13" s="87">
        <v>0.63500000000000001</v>
      </c>
      <c r="M13" s="99" t="s">
        <v>358</v>
      </c>
      <c r="N13" s="136">
        <v>0.63514250000000005</v>
      </c>
      <c r="O13" s="136">
        <v>7.9963599999999996E-2</v>
      </c>
      <c r="P13" s="100">
        <v>7.94</v>
      </c>
      <c r="Q13" s="100">
        <v>0</v>
      </c>
      <c r="R13" s="100">
        <v>0.4784062</v>
      </c>
      <c r="S13" s="101">
        <v>0.79187879999999999</v>
      </c>
      <c r="T13" s="132"/>
      <c r="U13" s="121" t="s">
        <v>359</v>
      </c>
      <c r="V13" s="122">
        <f>$W$1+$W$2+N14</f>
        <v>5.6595782000000003</v>
      </c>
      <c r="W13" s="123">
        <f t="shared" si="0"/>
        <v>287.02754879909298</v>
      </c>
      <c r="X13" s="129" t="s">
        <v>11</v>
      </c>
      <c r="Y13" s="121" t="s">
        <v>359</v>
      </c>
      <c r="Z13" s="122">
        <f>$W$1+$W$2+N$15+N31</f>
        <v>4.8926606000000001</v>
      </c>
      <c r="AA13" s="123">
        <f t="shared" si="1"/>
        <v>133.30778132339111</v>
      </c>
      <c r="AE13" s="120"/>
      <c r="AF13" s="132"/>
      <c r="AG13" s="121" t="s">
        <v>359</v>
      </c>
      <c r="AH13" s="149">
        <f t="shared" si="2"/>
        <v>11.594700033026799</v>
      </c>
      <c r="AI13" s="149">
        <f t="shared" si="3"/>
        <v>4.4079375309251496</v>
      </c>
    </row>
    <row r="14" spans="1:36" ht="15">
      <c r="A14" t="s">
        <v>358</v>
      </c>
      <c r="B14" t="s">
        <v>42</v>
      </c>
      <c r="H14" s="80" t="s">
        <v>152</v>
      </c>
      <c r="J14" s="87"/>
      <c r="K14" s="88" t="s">
        <v>156</v>
      </c>
      <c r="M14" s="99" t="s">
        <v>359</v>
      </c>
      <c r="N14" s="136">
        <v>0.96714120000000003</v>
      </c>
      <c r="O14" s="136">
        <v>8.1443699999999994E-2</v>
      </c>
      <c r="P14" s="100">
        <v>11.87</v>
      </c>
      <c r="Q14" s="100">
        <v>0</v>
      </c>
      <c r="R14" s="100">
        <v>0.80750379999999999</v>
      </c>
      <c r="S14" s="101">
        <v>1.126779</v>
      </c>
      <c r="T14" s="132"/>
      <c r="U14" s="121"/>
      <c r="V14" s="120"/>
      <c r="W14" s="120"/>
      <c r="X14" s="120"/>
      <c r="Y14" s="121"/>
      <c r="AE14" s="120"/>
      <c r="AF14" s="132"/>
      <c r="AH14" t="s">
        <v>839</v>
      </c>
    </row>
    <row r="15" spans="1:36" ht="15">
      <c r="A15" t="s">
        <v>359</v>
      </c>
      <c r="B15" t="s">
        <v>43</v>
      </c>
      <c r="H15" s="80" t="s">
        <v>152</v>
      </c>
      <c r="J15" s="87" t="s">
        <v>359</v>
      </c>
      <c r="K15" s="87">
        <v>0.96699999999999997</v>
      </c>
      <c r="M15" s="99" t="s">
        <v>169</v>
      </c>
      <c r="N15" s="136">
        <v>-2.2225999999999999E-2</v>
      </c>
      <c r="O15" s="136">
        <v>9.1456800000000005E-2</v>
      </c>
      <c r="P15" s="100">
        <v>-0.24</v>
      </c>
      <c r="Q15" s="100">
        <v>0.80800000000000005</v>
      </c>
      <c r="R15" s="100">
        <v>-0.20149</v>
      </c>
      <c r="S15" s="101">
        <v>0.15703790000000001</v>
      </c>
      <c r="T15" s="132"/>
      <c r="U15" s="121"/>
      <c r="W15" s="120"/>
      <c r="X15" s="120"/>
      <c r="Y15" s="121"/>
      <c r="Z15" s="120"/>
      <c r="AA15" s="120"/>
      <c r="AF15" s="132"/>
    </row>
    <row r="16" spans="1:36" ht="18">
      <c r="J16" s="87"/>
      <c r="K16" s="88" t="s">
        <v>155</v>
      </c>
      <c r="M16" s="99" t="s">
        <v>107</v>
      </c>
      <c r="N16" s="136">
        <v>0.28625220000000001</v>
      </c>
      <c r="O16" s="136">
        <v>0.1180276</v>
      </c>
      <c r="P16" s="100">
        <v>2.4300000000000002</v>
      </c>
      <c r="Q16" s="100">
        <v>1.4999999999999999E-2</v>
      </c>
      <c r="R16" s="100">
        <v>5.4906900000000002E-2</v>
      </c>
      <c r="S16" s="101">
        <v>0.51759739999999999</v>
      </c>
      <c r="T16" s="132"/>
      <c r="U16" s="2"/>
      <c r="V16" s="118" t="s">
        <v>142</v>
      </c>
      <c r="Y16" s="121"/>
      <c r="Z16" s="118" t="s">
        <v>23</v>
      </c>
      <c r="AA16" s="120"/>
      <c r="AD16" s="118" t="s">
        <v>142</v>
      </c>
      <c r="AF16" s="132"/>
      <c r="AH16" s="163" t="s">
        <v>836</v>
      </c>
    </row>
    <row r="17" spans="1:41" ht="18">
      <c r="A17" s="73" t="s">
        <v>12</v>
      </c>
      <c r="J17" s="87" t="s">
        <v>169</v>
      </c>
      <c r="K17" s="87">
        <v>-2.1999999999999999E-2</v>
      </c>
      <c r="M17" s="99" t="s">
        <v>108</v>
      </c>
      <c r="N17" s="136">
        <v>-0.1489559</v>
      </c>
      <c r="O17" s="136">
        <v>0.12603349999999999</v>
      </c>
      <c r="P17" s="100">
        <v>-1.18</v>
      </c>
      <c r="Q17" s="100">
        <v>0.23699999999999999</v>
      </c>
      <c r="R17" s="100">
        <v>-0.3959935</v>
      </c>
      <c r="S17" s="101">
        <v>9.8081699999999994E-2</v>
      </c>
      <c r="T17" s="132"/>
      <c r="U17" s="2"/>
      <c r="V17" s="118" t="s">
        <v>143</v>
      </c>
      <c r="Y17" s="121"/>
      <c r="Z17" s="118" t="s">
        <v>22</v>
      </c>
      <c r="AA17" s="120"/>
      <c r="AD17" s="118" t="s">
        <v>609</v>
      </c>
      <c r="AE17" s="120"/>
      <c r="AF17" s="132"/>
      <c r="AH17" s="2" t="s">
        <v>832</v>
      </c>
      <c r="AI17" s="2" t="s">
        <v>833</v>
      </c>
      <c r="AJ17" s="2" t="s">
        <v>704</v>
      </c>
    </row>
    <row r="18" spans="1:41" ht="15">
      <c r="A18" s="82" t="s">
        <v>169</v>
      </c>
      <c r="B18" t="s">
        <v>351</v>
      </c>
      <c r="H18" s="80" t="s">
        <v>152</v>
      </c>
      <c r="J18" s="87"/>
      <c r="K18" s="90" t="s">
        <v>75</v>
      </c>
      <c r="M18" s="99" t="s">
        <v>567</v>
      </c>
      <c r="N18" s="136">
        <v>-0.26229279999999999</v>
      </c>
      <c r="O18" s="136">
        <v>5.4446300000000003E-2</v>
      </c>
      <c r="P18" s="100">
        <v>-4.82</v>
      </c>
      <c r="Q18" s="100">
        <v>0</v>
      </c>
      <c r="R18" s="100">
        <v>-0.36901260000000002</v>
      </c>
      <c r="S18" s="101">
        <v>-0.15557299999999999</v>
      </c>
      <c r="T18" s="132"/>
      <c r="U18" s="127" t="s">
        <v>7</v>
      </c>
      <c r="V18" s="121" t="s">
        <v>679</v>
      </c>
      <c r="W18" s="148" t="s">
        <v>734</v>
      </c>
      <c r="Y18" s="127" t="s">
        <v>7</v>
      </c>
      <c r="Z18" s="121" t="s">
        <v>679</v>
      </c>
      <c r="AA18" s="148" t="s">
        <v>734</v>
      </c>
      <c r="AC18" s="127" t="s">
        <v>7</v>
      </c>
      <c r="AD18" s="121" t="s">
        <v>679</v>
      </c>
      <c r="AE18" s="148" t="s">
        <v>734</v>
      </c>
      <c r="AF18" s="132"/>
      <c r="AG18" s="121" t="s">
        <v>681</v>
      </c>
      <c r="AH18" s="149">
        <f>W19/W30</f>
        <v>3.1212185922307967</v>
      </c>
      <c r="AI18" s="149">
        <f>AA19/AA30</f>
        <v>3.1212185922307967</v>
      </c>
      <c r="AJ18" s="149">
        <f>AE19/AE30</f>
        <v>3.1212185922307971</v>
      </c>
    </row>
    <row r="19" spans="1:41" ht="15">
      <c r="A19" s="83" t="s">
        <v>107</v>
      </c>
      <c r="B19" t="s">
        <v>352</v>
      </c>
      <c r="H19" s="80" t="s">
        <v>152</v>
      </c>
      <c r="J19" s="87" t="s">
        <v>107</v>
      </c>
      <c r="K19" s="87">
        <v>0.28599999999999998</v>
      </c>
      <c r="M19" s="99" t="s">
        <v>441</v>
      </c>
      <c r="N19" s="136">
        <v>0.76591540000000002</v>
      </c>
      <c r="O19" s="136">
        <v>0.13707459999999999</v>
      </c>
      <c r="P19" s="100">
        <v>5.59</v>
      </c>
      <c r="Q19" s="100">
        <v>0</v>
      </c>
      <c r="R19" s="100">
        <v>0.49723620000000002</v>
      </c>
      <c r="S19" s="101">
        <v>1.0345949999999999</v>
      </c>
      <c r="T19" s="132"/>
      <c r="U19" s="121" t="s">
        <v>681</v>
      </c>
      <c r="V19" s="124">
        <f>$W$1+$W$2+N$19</f>
        <v>5.4583523999999999</v>
      </c>
      <c r="W19" s="125">
        <f>EXP(V19)</f>
        <v>234.71039676973916</v>
      </c>
      <c r="X19" s="126" t="s">
        <v>4</v>
      </c>
      <c r="Y19" s="121" t="s">
        <v>681</v>
      </c>
      <c r="Z19" s="122">
        <f>$W$1+$W$2+N$15+N$19</f>
        <v>5.4361264</v>
      </c>
      <c r="AA19" s="123">
        <f>EXP(Z19)</f>
        <v>229.55126925541876</v>
      </c>
      <c r="AB19" s="127" t="s">
        <v>8</v>
      </c>
      <c r="AC19" s="121" t="s">
        <v>681</v>
      </c>
      <c r="AD19" s="122">
        <f>$W$1+$W$2+N$15+N$16+N$19</f>
        <v>5.7223785999999999</v>
      </c>
      <c r="AE19" s="123">
        <f>EXP(AD19)</f>
        <v>305.63103302701523</v>
      </c>
      <c r="AF19" s="132"/>
      <c r="AG19" s="121" t="s">
        <v>355</v>
      </c>
      <c r="AH19" s="149">
        <f t="shared" ref="AH19:AH23" si="4">W20/W31</f>
        <v>2.9428514727413786</v>
      </c>
      <c r="AI19" s="149">
        <f t="shared" ref="AI19:AI23" si="5">AA20/AA31</f>
        <v>2.9428514727413786</v>
      </c>
      <c r="AJ19" s="149">
        <f t="shared" ref="AJ19:AJ23" si="6">AE20/AE31</f>
        <v>2.9428514727413786</v>
      </c>
    </row>
    <row r="20" spans="1:41" ht="15">
      <c r="A20" s="83" t="s">
        <v>108</v>
      </c>
      <c r="B20" t="s">
        <v>353</v>
      </c>
      <c r="H20" s="80" t="s">
        <v>152</v>
      </c>
      <c r="J20" s="87"/>
      <c r="K20" s="88" t="s">
        <v>157</v>
      </c>
      <c r="M20" s="99" t="s">
        <v>20</v>
      </c>
      <c r="N20" s="136">
        <v>-1.5442260000000001</v>
      </c>
      <c r="O20" s="136">
        <v>0.1099967</v>
      </c>
      <c r="P20" s="100">
        <v>-14.04</v>
      </c>
      <c r="Q20" s="100">
        <v>0</v>
      </c>
      <c r="R20" s="100">
        <v>-1.7598290000000001</v>
      </c>
      <c r="S20" s="101">
        <v>-1.328622</v>
      </c>
      <c r="T20" s="132"/>
      <c r="U20" s="121" t="s">
        <v>355</v>
      </c>
      <c r="V20" s="122">
        <f>$W$1+$W$2+N$19+N40</f>
        <v>5.2139214999999997</v>
      </c>
      <c r="W20" s="123">
        <f t="shared" ref="W20" si="7">EXP(V20)</f>
        <v>183.8134712100593</v>
      </c>
      <c r="X20" s="127" t="s">
        <v>8</v>
      </c>
      <c r="Y20" s="121" t="s">
        <v>355</v>
      </c>
      <c r="Z20" s="122">
        <f>$W$1+$W$2+N$15+N$19+N27+N40</f>
        <v>5.3692342999999996</v>
      </c>
      <c r="AA20" s="123">
        <f t="shared" ref="AA20:AA24" si="8">EXP(Z20)</f>
        <v>214.69841017713347</v>
      </c>
      <c r="AB20" s="127" t="s">
        <v>8</v>
      </c>
      <c r="AC20" s="121" t="s">
        <v>355</v>
      </c>
      <c r="AD20" s="122">
        <f>$W$1+$W$2+N$15+N$16+N$19+N27+N32+N40</f>
        <v>5.6961122999999994</v>
      </c>
      <c r="AE20" s="123">
        <f t="shared" ref="AE20:AE24" si="9">EXP(AD20)</f>
        <v>297.70774982080172</v>
      </c>
      <c r="AF20" s="132"/>
      <c r="AG20" s="173" t="s">
        <v>356</v>
      </c>
      <c r="AH20" s="170">
        <f t="shared" si="4"/>
        <v>2.6003225629360185</v>
      </c>
      <c r="AI20" s="170">
        <f t="shared" si="5"/>
        <v>2.6003225629360185</v>
      </c>
      <c r="AJ20" s="170">
        <f t="shared" si="6"/>
        <v>2.6003225629360194</v>
      </c>
      <c r="AK20" s="171"/>
      <c r="AL20" s="171"/>
      <c r="AM20" s="171"/>
    </row>
    <row r="21" spans="1:41" ht="15">
      <c r="A21" s="83" t="s">
        <v>439</v>
      </c>
      <c r="B21" t="s">
        <v>224</v>
      </c>
      <c r="H21" s="80" t="s">
        <v>152</v>
      </c>
      <c r="J21" s="87" t="s">
        <v>108</v>
      </c>
      <c r="K21" s="87">
        <v>-0.14899999999999999</v>
      </c>
      <c r="M21" s="99" t="s">
        <v>558</v>
      </c>
      <c r="N21" s="136">
        <v>-0.37230809999999998</v>
      </c>
      <c r="O21" s="136">
        <v>0.12024849999999999</v>
      </c>
      <c r="P21" s="100">
        <v>-3.1</v>
      </c>
      <c r="Q21" s="100">
        <v>2E-3</v>
      </c>
      <c r="R21" s="100">
        <v>-0.60800670000000001</v>
      </c>
      <c r="S21" s="101">
        <v>-0.1366096</v>
      </c>
      <c r="T21" s="132"/>
      <c r="U21" s="121" t="s">
        <v>356</v>
      </c>
      <c r="V21" s="122">
        <f>$W$1+$W$2+N$19+N41</f>
        <v>5.2099850999999999</v>
      </c>
      <c r="W21" s="123">
        <f t="shared" ref="W21:W24" si="10">EXP(V21)</f>
        <v>183.09133011257532</v>
      </c>
      <c r="X21" s="127" t="s">
        <v>8</v>
      </c>
      <c r="Y21" s="121" t="s">
        <v>356</v>
      </c>
      <c r="Z21" s="122">
        <f>$W$1+$W$2+N$15+N$19+N28+N41</f>
        <v>5.2876589999999997</v>
      </c>
      <c r="AA21" s="123">
        <f t="shared" si="8"/>
        <v>197.87964651549623</v>
      </c>
      <c r="AB21" s="127" t="s">
        <v>8</v>
      </c>
      <c r="AC21" s="121" t="s">
        <v>356</v>
      </c>
      <c r="AD21" s="122">
        <f>$W$1+$W$2+N$15+N$16+N$19+N28+N33+N41</f>
        <v>5.8699936999999993</v>
      </c>
      <c r="AE21" s="123">
        <f t="shared" si="9"/>
        <v>354.24674850621955</v>
      </c>
      <c r="AF21" s="132"/>
      <c r="AG21" s="173" t="s">
        <v>357</v>
      </c>
      <c r="AH21" s="170">
        <f t="shared" si="4"/>
        <v>3.0631533748333655</v>
      </c>
      <c r="AI21" s="170">
        <f t="shared" si="5"/>
        <v>3.0631533748333655</v>
      </c>
      <c r="AJ21" s="170"/>
      <c r="AK21" s="171"/>
      <c r="AL21" s="171"/>
      <c r="AM21" s="171"/>
    </row>
    <row r="22" spans="1:41" ht="15">
      <c r="J22" s="87"/>
      <c r="K22" s="90" t="s">
        <v>184</v>
      </c>
      <c r="M22" s="99" t="s">
        <v>15</v>
      </c>
      <c r="N22" s="136">
        <v>-0.51099309999999998</v>
      </c>
      <c r="O22" s="136">
        <v>0.15727540000000001</v>
      </c>
      <c r="P22" s="100">
        <v>-3.25</v>
      </c>
      <c r="Q22" s="100">
        <v>1E-3</v>
      </c>
      <c r="R22" s="100">
        <v>-0.81926770000000004</v>
      </c>
      <c r="S22" s="101">
        <v>-0.20271839999999999</v>
      </c>
      <c r="T22" s="132"/>
      <c r="U22" s="121" t="s">
        <v>357</v>
      </c>
      <c r="V22" s="122">
        <f>$W$1+$W$2+N$19+N42</f>
        <v>5.2534207999999998</v>
      </c>
      <c r="W22" s="123">
        <f t="shared" si="10"/>
        <v>191.21927381334996</v>
      </c>
      <c r="X22" s="127" t="s">
        <v>8</v>
      </c>
      <c r="Y22" s="121" t="s">
        <v>357</v>
      </c>
      <c r="Z22" s="122">
        <f>$W$1+$W$2+N$15+N$19+N29+N42</f>
        <v>5.3280560000000001</v>
      </c>
      <c r="AA22" s="123">
        <f t="shared" si="8"/>
        <v>206.03704856049021</v>
      </c>
      <c r="AB22" s="127"/>
      <c r="AC22" s="121" t="s">
        <v>357</v>
      </c>
      <c r="AD22" s="122"/>
      <c r="AE22" s="122"/>
      <c r="AF22" s="132"/>
      <c r="AG22" s="173" t="s">
        <v>358</v>
      </c>
      <c r="AH22" s="170">
        <f t="shared" si="4"/>
        <v>3.2006912432700179</v>
      </c>
      <c r="AI22" s="170">
        <f t="shared" si="5"/>
        <v>3.2006912432700192</v>
      </c>
      <c r="AJ22" s="170"/>
      <c r="AK22" s="171"/>
      <c r="AL22" s="171"/>
      <c r="AM22" s="171"/>
    </row>
    <row r="23" spans="1:41" ht="15">
      <c r="A23" s="73" t="s">
        <v>13</v>
      </c>
      <c r="J23" s="87" t="s">
        <v>567</v>
      </c>
      <c r="K23" s="87">
        <v>-0.26200000000000001</v>
      </c>
      <c r="M23" s="99" t="s">
        <v>440</v>
      </c>
      <c r="N23" s="136">
        <v>-0.70307869999999995</v>
      </c>
      <c r="O23" s="136">
        <v>0.14869640000000001</v>
      </c>
      <c r="P23" s="100">
        <v>-4.7300000000000004</v>
      </c>
      <c r="Q23" s="100">
        <v>0</v>
      </c>
      <c r="R23" s="100">
        <v>-0.99453780000000003</v>
      </c>
      <c r="S23" s="101">
        <v>-0.41161969999999998</v>
      </c>
      <c r="T23" s="132"/>
      <c r="U23" s="121" t="s">
        <v>358</v>
      </c>
      <c r="V23" s="122">
        <f>$W$1+$W$2+N$19+N43</f>
        <v>5.0800371000000002</v>
      </c>
      <c r="W23" s="123">
        <f t="shared" si="10"/>
        <v>160.78002075672916</v>
      </c>
      <c r="X23" s="127" t="s">
        <v>8</v>
      </c>
      <c r="Y23" s="121" t="s">
        <v>358</v>
      </c>
      <c r="Z23" s="122">
        <f>$W$1+$W$2+N$15+N$19+N30+N43</f>
        <v>5.2721762999999999</v>
      </c>
      <c r="AA23" s="123">
        <f t="shared" si="8"/>
        <v>194.83953064301878</v>
      </c>
      <c r="AB23" s="127"/>
      <c r="AC23" s="121" t="s">
        <v>358</v>
      </c>
      <c r="AD23" s="122"/>
      <c r="AE23" s="122"/>
      <c r="AF23" s="135"/>
      <c r="AG23" s="173" t="s">
        <v>359</v>
      </c>
      <c r="AH23" s="170">
        <f t="shared" si="4"/>
        <v>3.2175030228808126</v>
      </c>
      <c r="AI23" s="170">
        <f t="shared" si="5"/>
        <v>3.2175030228808126</v>
      </c>
      <c r="AJ23" s="170">
        <f t="shared" si="6"/>
        <v>3.217503022880813</v>
      </c>
      <c r="AK23" s="171"/>
      <c r="AL23" s="171"/>
      <c r="AM23" s="171"/>
    </row>
    <row r="24" spans="1:41" ht="15">
      <c r="A24" s="84" t="s">
        <v>567</v>
      </c>
      <c r="B24" t="s">
        <v>225</v>
      </c>
      <c r="H24" s="80" t="s">
        <v>152</v>
      </c>
      <c r="J24" s="87"/>
      <c r="K24" s="88" t="s">
        <v>158</v>
      </c>
      <c r="M24" s="99" t="s">
        <v>166</v>
      </c>
      <c r="N24" s="136">
        <v>-1.16014E-2</v>
      </c>
      <c r="O24" s="136">
        <v>2.6557999999999998E-3</v>
      </c>
      <c r="P24" s="100">
        <v>-4.37</v>
      </c>
      <c r="Q24" s="100">
        <v>0</v>
      </c>
      <c r="R24" s="100">
        <v>-1.6806999999999999E-2</v>
      </c>
      <c r="S24" s="101">
        <v>-6.3959000000000004E-3</v>
      </c>
      <c r="T24" s="132"/>
      <c r="U24" s="121" t="s">
        <v>359</v>
      </c>
      <c r="V24" s="122">
        <f>$W$1+$W$2+N$19+N44</f>
        <v>5.0879041999999997</v>
      </c>
      <c r="W24" s="123">
        <f t="shared" si="10"/>
        <v>162.04988177037956</v>
      </c>
      <c r="X24" s="127" t="s">
        <v>8</v>
      </c>
      <c r="Y24" s="121" t="s">
        <v>359</v>
      </c>
      <c r="Z24" s="122">
        <f>$W$1+$W$2+N$15+N$19+N31+N44</f>
        <v>5.2881277999999998</v>
      </c>
      <c r="AA24" s="123">
        <f t="shared" si="8"/>
        <v>197.97243424152637</v>
      </c>
      <c r="AB24" s="127" t="s">
        <v>8</v>
      </c>
      <c r="AC24" s="121" t="s">
        <v>359</v>
      </c>
      <c r="AD24" s="122">
        <f>$W$1+$W$2+N$15+N$16+N$19+N31+N36+N44</f>
        <v>5.7656641999999998</v>
      </c>
      <c r="AE24" s="123">
        <f t="shared" si="9"/>
        <v>319.15095371671049</v>
      </c>
      <c r="AF24" s="132"/>
      <c r="AG24" s="172"/>
      <c r="AH24" s="171" t="s">
        <v>837</v>
      </c>
      <c r="AI24" s="171"/>
      <c r="AJ24" s="171"/>
      <c r="AK24" s="171"/>
      <c r="AL24" s="171"/>
      <c r="AM24" s="171"/>
    </row>
    <row r="25" spans="1:41" ht="15">
      <c r="A25" s="73" t="s">
        <v>19</v>
      </c>
      <c r="J25" s="87" t="s">
        <v>441</v>
      </c>
      <c r="K25" s="87">
        <v>0.76600000000000001</v>
      </c>
      <c r="M25" s="99" t="s">
        <v>16</v>
      </c>
      <c r="N25" s="136">
        <v>9.5040000000000001E-4</v>
      </c>
      <c r="O25" s="136">
        <v>7.8700000000000002E-5</v>
      </c>
      <c r="P25" s="100">
        <v>12.08</v>
      </c>
      <c r="Q25" s="100">
        <v>0</v>
      </c>
      <c r="R25" s="100">
        <v>7.961E-4</v>
      </c>
      <c r="S25" s="101">
        <v>1.1046000000000001E-3</v>
      </c>
      <c r="T25" s="132"/>
      <c r="U25" s="121"/>
      <c r="V25" s="120"/>
      <c r="W25" s="120"/>
      <c r="X25" s="120"/>
      <c r="Y25" s="121"/>
      <c r="Z25" s="120"/>
      <c r="AA25" s="120"/>
      <c r="AF25" s="135"/>
      <c r="AG25" s="171"/>
      <c r="AH25" s="171"/>
      <c r="AI25" s="171"/>
      <c r="AJ25" s="171"/>
      <c r="AK25" s="171"/>
      <c r="AL25" s="171"/>
      <c r="AM25" s="171"/>
    </row>
    <row r="26" spans="1:41" ht="18">
      <c r="A26" s="83" t="s">
        <v>441</v>
      </c>
      <c r="B26" t="s">
        <v>226</v>
      </c>
      <c r="H26" s="80" t="s">
        <v>152</v>
      </c>
      <c r="J26" s="87"/>
      <c r="K26" s="88" t="s">
        <v>159</v>
      </c>
      <c r="M26" s="99" t="s">
        <v>17</v>
      </c>
      <c r="N26" s="136">
        <v>-8.2400000000000007E-6</v>
      </c>
      <c r="O26" s="136">
        <v>6.37E-7</v>
      </c>
      <c r="P26" s="100">
        <v>-12.93</v>
      </c>
      <c r="Q26" s="100">
        <v>0</v>
      </c>
      <c r="R26" s="102">
        <v>-9.4900000000000006E-6</v>
      </c>
      <c r="S26" s="103">
        <v>-6.99E-6</v>
      </c>
      <c r="T26" s="132"/>
      <c r="U26" s="121"/>
      <c r="V26" s="120"/>
      <c r="W26" s="120"/>
      <c r="X26" s="120"/>
      <c r="Y26" s="121"/>
      <c r="Z26" s="120"/>
      <c r="AA26" s="120"/>
      <c r="AF26" s="132"/>
      <c r="AG26" s="171"/>
      <c r="AH26" s="171"/>
      <c r="AI26" s="171"/>
      <c r="AJ26" s="171"/>
      <c r="AK26" s="171"/>
      <c r="AL26" s="171"/>
      <c r="AM26" s="171"/>
      <c r="AN26" s="119"/>
      <c r="AO26" s="119"/>
    </row>
    <row r="27" spans="1:41" ht="18">
      <c r="A27" s="82" t="s">
        <v>20</v>
      </c>
      <c r="B27" t="s">
        <v>228</v>
      </c>
      <c r="H27" s="80" t="s">
        <v>152</v>
      </c>
      <c r="J27" s="87" t="s">
        <v>20</v>
      </c>
      <c r="K27" s="87">
        <v>-1.544</v>
      </c>
      <c r="M27" s="99" t="s">
        <v>170</v>
      </c>
      <c r="N27" s="136">
        <v>0.1775388</v>
      </c>
      <c r="O27" s="136">
        <v>0.1054862</v>
      </c>
      <c r="P27" s="100">
        <v>1.68</v>
      </c>
      <c r="Q27" s="100">
        <v>9.1999999999999998E-2</v>
      </c>
      <c r="R27" s="100">
        <v>-2.9224099999999999E-2</v>
      </c>
      <c r="S27" s="101">
        <v>0.38430170000000002</v>
      </c>
      <c r="T27" s="132"/>
      <c r="U27" s="121"/>
      <c r="V27" s="118" t="s">
        <v>146</v>
      </c>
      <c r="W27" s="120"/>
      <c r="X27" s="120"/>
      <c r="Y27" s="121"/>
      <c r="Z27" s="118" t="s">
        <v>141</v>
      </c>
      <c r="AA27" s="120"/>
      <c r="AC27" s="121"/>
      <c r="AD27" s="118" t="s">
        <v>610</v>
      </c>
      <c r="AE27" s="120"/>
      <c r="AF27" s="132"/>
      <c r="AG27" s="171"/>
      <c r="AH27" s="171"/>
      <c r="AI27" s="171"/>
      <c r="AJ27" s="171"/>
      <c r="AK27" s="171"/>
      <c r="AL27" s="171"/>
      <c r="AM27" s="171"/>
      <c r="AN27" s="119"/>
      <c r="AO27" s="119"/>
    </row>
    <row r="28" spans="1:41" ht="18">
      <c r="A28" s="83" t="s">
        <v>558</v>
      </c>
      <c r="B28" t="s">
        <v>227</v>
      </c>
      <c r="H28" s="80" t="s">
        <v>152</v>
      </c>
      <c r="J28" s="87"/>
      <c r="K28" s="88" t="s">
        <v>160</v>
      </c>
      <c r="M28" s="99" t="s">
        <v>171</v>
      </c>
      <c r="N28" s="136">
        <v>9.98999E-2</v>
      </c>
      <c r="O28" s="136">
        <v>0.1004226</v>
      </c>
      <c r="P28" s="100">
        <v>0.99</v>
      </c>
      <c r="Q28" s="100">
        <v>0.32</v>
      </c>
      <c r="R28" s="100">
        <v>-9.6937800000000005E-2</v>
      </c>
      <c r="S28" s="101">
        <v>0.29673759999999999</v>
      </c>
      <c r="T28" s="132"/>
      <c r="U28" s="121"/>
      <c r="V28" s="118" t="s">
        <v>143</v>
      </c>
      <c r="W28" s="120"/>
      <c r="X28" s="120"/>
      <c r="Y28" s="121"/>
      <c r="Z28" s="118" t="s">
        <v>22</v>
      </c>
      <c r="AA28" s="120"/>
      <c r="AC28" s="121"/>
      <c r="AD28" s="118" t="s">
        <v>611</v>
      </c>
      <c r="AE28" s="120"/>
      <c r="AF28" s="132"/>
      <c r="AG28" s="171"/>
      <c r="AH28" s="169" t="s">
        <v>838</v>
      </c>
      <c r="AI28" s="171"/>
      <c r="AJ28" s="171"/>
      <c r="AK28" s="171"/>
      <c r="AL28" s="171"/>
      <c r="AM28" s="171"/>
      <c r="AN28" s="119"/>
      <c r="AO28" s="119"/>
    </row>
    <row r="29" spans="1:41" ht="18">
      <c r="A29" s="83" t="s">
        <v>15</v>
      </c>
      <c r="B29" t="s">
        <v>229</v>
      </c>
      <c r="H29" s="80" t="s">
        <v>152</v>
      </c>
      <c r="J29" s="87" t="s">
        <v>558</v>
      </c>
      <c r="K29" s="87">
        <v>-0.372</v>
      </c>
      <c r="M29" s="99" t="s">
        <v>172</v>
      </c>
      <c r="N29" s="136">
        <v>9.6861199999999995E-2</v>
      </c>
      <c r="O29" s="136">
        <v>9.9231E-2</v>
      </c>
      <c r="P29" s="100">
        <v>0.98</v>
      </c>
      <c r="Q29" s="100">
        <v>0.32900000000000001</v>
      </c>
      <c r="R29" s="100">
        <v>-9.7641000000000006E-2</v>
      </c>
      <c r="S29" s="101">
        <v>0.29136339999999999</v>
      </c>
      <c r="T29" s="132"/>
      <c r="U29" s="127" t="s">
        <v>7</v>
      </c>
      <c r="V29" s="121" t="s">
        <v>679</v>
      </c>
      <c r="W29" s="148" t="s">
        <v>734</v>
      </c>
      <c r="Y29" s="127" t="s">
        <v>7</v>
      </c>
      <c r="Z29" s="121" t="s">
        <v>679</v>
      </c>
      <c r="AA29" s="148" t="s">
        <v>734</v>
      </c>
      <c r="AC29" s="127" t="s">
        <v>7</v>
      </c>
      <c r="AD29" s="121" t="s">
        <v>679</v>
      </c>
      <c r="AE29" s="148" t="s">
        <v>734</v>
      </c>
      <c r="AF29" s="132"/>
      <c r="AG29" s="171"/>
      <c r="AH29" s="173" t="s">
        <v>832</v>
      </c>
      <c r="AI29" s="173" t="s">
        <v>833</v>
      </c>
      <c r="AJ29" s="173" t="s">
        <v>704</v>
      </c>
      <c r="AK29" s="171"/>
      <c r="AL29" s="171"/>
      <c r="AM29" s="171"/>
      <c r="AN29" s="119"/>
      <c r="AO29" s="119"/>
    </row>
    <row r="30" spans="1:41" ht="18">
      <c r="A30" s="83" t="s">
        <v>440</v>
      </c>
      <c r="B30" t="s">
        <v>230</v>
      </c>
      <c r="H30" s="80" t="s">
        <v>152</v>
      </c>
      <c r="J30" s="87"/>
      <c r="K30" s="88" t="s">
        <v>161</v>
      </c>
      <c r="M30" s="99" t="s">
        <v>173</v>
      </c>
      <c r="N30" s="136">
        <v>0.21436520000000001</v>
      </c>
      <c r="O30" s="136">
        <v>9.7545300000000001E-2</v>
      </c>
      <c r="P30" s="100">
        <v>2.2000000000000002</v>
      </c>
      <c r="Q30" s="100">
        <v>2.8000000000000001E-2</v>
      </c>
      <c r="R30" s="100">
        <v>2.3167299999999998E-2</v>
      </c>
      <c r="S30" s="101">
        <v>0.40556310000000001</v>
      </c>
      <c r="T30" s="132"/>
      <c r="U30" s="121" t="s">
        <v>681</v>
      </c>
      <c r="V30" s="122">
        <f>$W$1+$W$2+N$21</f>
        <v>4.3201289000000003</v>
      </c>
      <c r="W30" s="123">
        <f t="shared" ref="W30:W35" si="11">EXP(V30)</f>
        <v>75.198320730874215</v>
      </c>
      <c r="X30" s="126" t="s">
        <v>4</v>
      </c>
      <c r="Y30" s="121" t="s">
        <v>681</v>
      </c>
      <c r="Z30" s="122">
        <f>$W$1+$W$2+N$15+N$21</f>
        <v>4.2979029000000004</v>
      </c>
      <c r="AA30" s="123">
        <f t="shared" ref="AA30:AA35" si="12">EXP(Z30)</f>
        <v>73.545399808526042</v>
      </c>
      <c r="AB30" s="127" t="s">
        <v>8</v>
      </c>
      <c r="AC30" s="121" t="s">
        <v>681</v>
      </c>
      <c r="AD30" s="122">
        <f>$W$1+$W$2+N$15+N$16+N$21</f>
        <v>4.5841551000000003</v>
      </c>
      <c r="AE30" s="123">
        <f>EXP(AD30)</f>
        <v>97.920419219524973</v>
      </c>
      <c r="AF30" s="132"/>
      <c r="AG30" s="173" t="s">
        <v>681</v>
      </c>
      <c r="AH30" s="170">
        <f>W30/W41</f>
        <v>3.228178027792973</v>
      </c>
      <c r="AI30" s="170">
        <f>AA30/AA41</f>
        <v>3.228178027792973</v>
      </c>
      <c r="AJ30" s="170">
        <f>AE30/AE41</f>
        <v>3.228178027792973</v>
      </c>
      <c r="AK30" s="171"/>
      <c r="AL30" s="171"/>
      <c r="AM30" s="171"/>
      <c r="AN30" s="119"/>
      <c r="AO30" s="119"/>
    </row>
    <row r="31" spans="1:41" ht="18">
      <c r="A31" s="73" t="s">
        <v>168</v>
      </c>
      <c r="J31" s="87" t="s">
        <v>15</v>
      </c>
      <c r="K31" s="87">
        <v>-0.51100000000000001</v>
      </c>
      <c r="M31" s="99" t="s">
        <v>174</v>
      </c>
      <c r="N31" s="136">
        <v>0.2224496</v>
      </c>
      <c r="O31" s="136">
        <v>0.1024818</v>
      </c>
      <c r="P31" s="100">
        <v>2.17</v>
      </c>
      <c r="Q31" s="100">
        <v>0.03</v>
      </c>
      <c r="R31" s="100">
        <v>2.15756E-2</v>
      </c>
      <c r="S31" s="101">
        <v>0.42332360000000002</v>
      </c>
      <c r="T31" s="132"/>
      <c r="U31" s="121" t="s">
        <v>355</v>
      </c>
      <c r="V31" s="122">
        <f>$W$1+$W$2+N$21+N50</f>
        <v>4.1345425000000002</v>
      </c>
      <c r="W31" s="123">
        <f t="shared" si="11"/>
        <v>62.461008621284591</v>
      </c>
      <c r="X31" s="127" t="s">
        <v>8</v>
      </c>
      <c r="Y31" s="121" t="s">
        <v>355</v>
      </c>
      <c r="Z31" s="122">
        <f>$W$1+$W$2+N$15+N$21+N27+N50</f>
        <v>4.2898553000000001</v>
      </c>
      <c r="AA31" s="123">
        <f t="shared" si="12"/>
        <v>72.955911015493314</v>
      </c>
      <c r="AB31" s="127" t="s">
        <v>8</v>
      </c>
      <c r="AC31" s="121" t="s">
        <v>355</v>
      </c>
      <c r="AD31" s="122">
        <f>$W$1+$W$2+N$15+N$16+N$21+N27+N32+N50</f>
        <v>4.6167332999999999</v>
      </c>
      <c r="AE31" s="123">
        <f t="shared" ref="AE31" si="13">EXP(AD31)</f>
        <v>101.16302252368706</v>
      </c>
      <c r="AF31" s="132"/>
      <c r="AG31" s="173" t="s">
        <v>355</v>
      </c>
      <c r="AH31" s="170">
        <f t="shared" ref="AH31:AH35" si="14">W31/W42</f>
        <v>2.7958760718036486</v>
      </c>
      <c r="AI31" s="170">
        <f t="shared" ref="AI31:AI35" si="15">AA31/AA42</f>
        <v>2.7958760718036486</v>
      </c>
      <c r="AJ31" s="170">
        <f t="shared" ref="AJ31:AJ35" si="16">AE31/AE42</f>
        <v>2.7958760718036482</v>
      </c>
      <c r="AK31" s="171"/>
      <c r="AL31" s="171"/>
      <c r="AM31" s="171"/>
      <c r="AN31" s="119"/>
      <c r="AO31" s="119"/>
    </row>
    <row r="32" spans="1:41" ht="18">
      <c r="A32" t="s">
        <v>166</v>
      </c>
      <c r="B32" t="s">
        <v>176</v>
      </c>
      <c r="H32" s="80" t="s">
        <v>152</v>
      </c>
      <c r="J32" s="87"/>
      <c r="K32" s="88" t="s">
        <v>45</v>
      </c>
      <c r="M32" s="99" t="s">
        <v>135</v>
      </c>
      <c r="N32" s="136">
        <v>4.0625799999999997E-2</v>
      </c>
      <c r="O32" s="136">
        <v>0.1359892</v>
      </c>
      <c r="P32" s="100">
        <v>0.3</v>
      </c>
      <c r="Q32" s="100">
        <v>0.76500000000000001</v>
      </c>
      <c r="R32" s="100">
        <v>-0.22592590000000001</v>
      </c>
      <c r="S32" s="101">
        <v>0.30717749999999999</v>
      </c>
      <c r="T32" s="132"/>
      <c r="U32" s="121" t="s">
        <v>356</v>
      </c>
      <c r="V32" s="122">
        <f>$W$1+$W$2+N$21+N51</f>
        <v>4.2543496000000003</v>
      </c>
      <c r="W32" s="123">
        <f t="shared" si="11"/>
        <v>70.411006973629952</v>
      </c>
      <c r="X32" s="127" t="s">
        <v>8</v>
      </c>
      <c r="Y32" s="121" t="s">
        <v>356</v>
      </c>
      <c r="Z32" s="122">
        <f>$W$1+$W$2+N$15+N$21+N28+N51</f>
        <v>4.3320235</v>
      </c>
      <c r="AA32" s="123">
        <f t="shared" si="12"/>
        <v>76.098115416908414</v>
      </c>
      <c r="AB32" s="127" t="s">
        <v>8</v>
      </c>
      <c r="AC32" s="121" t="s">
        <v>356</v>
      </c>
      <c r="AD32" s="122">
        <f>$W$1+$W$2+N$15+N$16+N$21+N28+N33+N51</f>
        <v>4.9143581999999997</v>
      </c>
      <c r="AE32" s="123">
        <f t="shared" ref="AE32" si="17">EXP(AD32)</f>
        <v>136.23184813896327</v>
      </c>
      <c r="AF32" s="132"/>
      <c r="AG32" s="173" t="s">
        <v>356</v>
      </c>
      <c r="AH32" s="170">
        <f t="shared" si="14"/>
        <v>2.2746845876502171</v>
      </c>
      <c r="AI32" s="170">
        <f t="shared" si="15"/>
        <v>2.2746845876502166</v>
      </c>
      <c r="AJ32" s="170">
        <f t="shared" si="16"/>
        <v>2.2746845876502153</v>
      </c>
      <c r="AK32" s="171"/>
      <c r="AL32" s="171"/>
      <c r="AM32" s="171"/>
      <c r="AN32" s="119"/>
      <c r="AO32" s="119"/>
    </row>
    <row r="33" spans="1:41" ht="18">
      <c r="A33" s="83" t="s">
        <v>16</v>
      </c>
      <c r="B33" t="s">
        <v>177</v>
      </c>
      <c r="H33" s="80" t="s">
        <v>152</v>
      </c>
      <c r="J33" s="87" t="s">
        <v>440</v>
      </c>
      <c r="K33" s="87">
        <v>-0.70299999999999996</v>
      </c>
      <c r="M33" s="99" t="s">
        <v>136</v>
      </c>
      <c r="N33" s="136">
        <v>0.29608250000000003</v>
      </c>
      <c r="O33" s="136">
        <v>0.15805520000000001</v>
      </c>
      <c r="P33" s="100">
        <v>1.87</v>
      </c>
      <c r="Q33" s="100">
        <v>6.0999999999999999E-2</v>
      </c>
      <c r="R33" s="100">
        <v>-1.3720599999999999E-2</v>
      </c>
      <c r="S33" s="101">
        <v>0.60588560000000002</v>
      </c>
      <c r="T33" s="132"/>
      <c r="U33" s="121" t="s">
        <v>357</v>
      </c>
      <c r="V33" s="122">
        <f>$W$1+$W$2+N$21+N52</f>
        <v>4.1339759000000003</v>
      </c>
      <c r="W33" s="123">
        <f t="shared" si="11"/>
        <v>62.425628238008883</v>
      </c>
      <c r="X33" s="127" t="s">
        <v>8</v>
      </c>
      <c r="Y33" s="121" t="s">
        <v>357</v>
      </c>
      <c r="Z33" s="122">
        <f>$W$1+$W$2+N$15+N$21+N29+N52</f>
        <v>4.2086111000000006</v>
      </c>
      <c r="AA33" s="123">
        <f t="shared" si="12"/>
        <v>67.263053248745194</v>
      </c>
      <c r="AB33" s="127"/>
      <c r="AC33" s="121" t="s">
        <v>357</v>
      </c>
      <c r="AD33" s="120"/>
      <c r="AE33" s="120"/>
      <c r="AF33" s="132"/>
      <c r="AG33" s="173" t="s">
        <v>357</v>
      </c>
      <c r="AH33" s="170">
        <f t="shared" si="14"/>
        <v>2.2614432145932195</v>
      </c>
      <c r="AI33" s="170">
        <f t="shared" si="15"/>
        <v>2.2614432145932195</v>
      </c>
      <c r="AJ33" s="170"/>
      <c r="AK33" s="171"/>
      <c r="AL33" s="171"/>
      <c r="AM33" s="171"/>
      <c r="AN33" s="119"/>
      <c r="AO33" s="119"/>
    </row>
    <row r="34" spans="1:41" ht="18">
      <c r="A34" s="83" t="s">
        <v>17</v>
      </c>
      <c r="B34" t="s">
        <v>314</v>
      </c>
      <c r="H34" s="80" t="s">
        <v>152</v>
      </c>
      <c r="J34" s="87"/>
      <c r="K34" s="88" t="s">
        <v>46</v>
      </c>
      <c r="M34" s="99" t="s">
        <v>139</v>
      </c>
      <c r="N34" s="136">
        <v>-0.29047919999999999</v>
      </c>
      <c r="O34" s="136">
        <v>0.14584130000000001</v>
      </c>
      <c r="P34" s="100">
        <v>-1.99</v>
      </c>
      <c r="Q34" s="100">
        <v>4.5999999999999999E-2</v>
      </c>
      <c r="R34" s="100">
        <v>-0.57634209999999997</v>
      </c>
      <c r="S34" s="101">
        <v>-4.6163999999999997E-3</v>
      </c>
      <c r="T34" s="132"/>
      <c r="U34" s="121" t="s">
        <v>358</v>
      </c>
      <c r="V34" s="122">
        <f>$W$1+$W$2+N$21+N53</f>
        <v>3.9166703000000003</v>
      </c>
      <c r="W34" s="123">
        <f t="shared" si="11"/>
        <v>50.232905499646591</v>
      </c>
      <c r="X34" s="127" t="s">
        <v>8</v>
      </c>
      <c r="Y34" s="121" t="s">
        <v>358</v>
      </c>
      <c r="Z34" s="122">
        <f>$W$1+$W$2+N$15+N$21+N30+N53</f>
        <v>4.1088094999999996</v>
      </c>
      <c r="AA34" s="123">
        <f t="shared" si="12"/>
        <v>60.874203674815867</v>
      </c>
      <c r="AB34" s="127"/>
      <c r="AC34" s="121" t="s">
        <v>358</v>
      </c>
      <c r="AD34" s="120"/>
      <c r="AE34" s="120"/>
      <c r="AF34" s="132"/>
      <c r="AG34" s="173" t="s">
        <v>358</v>
      </c>
      <c r="AH34" s="170">
        <f t="shared" si="14"/>
        <v>2.2622244519914725</v>
      </c>
      <c r="AI34" s="170">
        <f t="shared" si="15"/>
        <v>2.2622244519914698</v>
      </c>
      <c r="AJ34" s="170"/>
      <c r="AK34" s="171"/>
      <c r="AL34" s="171"/>
      <c r="AM34" s="171"/>
      <c r="AN34" s="119"/>
      <c r="AO34" s="119"/>
    </row>
    <row r="35" spans="1:41" ht="18">
      <c r="H35"/>
      <c r="J35" s="87" t="s">
        <v>166</v>
      </c>
      <c r="K35" s="87">
        <v>-1.2E-2</v>
      </c>
      <c r="L35">
        <v>-1.16014E-2</v>
      </c>
      <c r="M35" s="99" t="s">
        <v>140</v>
      </c>
      <c r="N35" s="136">
        <v>0.3198722</v>
      </c>
      <c r="O35" s="136">
        <v>0.14158960000000001</v>
      </c>
      <c r="P35" s="100">
        <v>2.2599999999999998</v>
      </c>
      <c r="Q35" s="100">
        <v>2.4E-2</v>
      </c>
      <c r="R35" s="100">
        <v>4.2343199999999998E-2</v>
      </c>
      <c r="S35" s="101">
        <v>0.59740130000000002</v>
      </c>
      <c r="T35" s="132"/>
      <c r="U35" s="121" t="s">
        <v>359</v>
      </c>
      <c r="V35" s="122">
        <f>$W$1+$W$2+N$21+N54</f>
        <v>3.9192986000000003</v>
      </c>
      <c r="W35" s="123">
        <f t="shared" si="11"/>
        <v>50.365106300750924</v>
      </c>
      <c r="X35" s="127" t="s">
        <v>8</v>
      </c>
      <c r="Y35" s="121" t="s">
        <v>359</v>
      </c>
      <c r="Z35" s="122">
        <f>$W$1+$W$2+N$15+N$21+N31+N54</f>
        <v>4.1195222000000005</v>
      </c>
      <c r="AA35" s="123">
        <f t="shared" si="12"/>
        <v>61.529836284122723</v>
      </c>
      <c r="AB35" s="127" t="s">
        <v>8</v>
      </c>
      <c r="AC35" s="121" t="s">
        <v>359</v>
      </c>
      <c r="AD35" s="122">
        <f>$W$1+$W$2+N$15+N$16+N$21+N31+N36+N54</f>
        <v>4.5970586000000004</v>
      </c>
      <c r="AE35" s="123">
        <f t="shared" ref="AE35" si="18">EXP(AD35)</f>
        <v>99.192122415150536</v>
      </c>
      <c r="AF35" s="132"/>
      <c r="AG35" s="173" t="s">
        <v>359</v>
      </c>
      <c r="AH35" s="170">
        <f t="shared" si="14"/>
        <v>2.0345374586237637</v>
      </c>
      <c r="AI35" s="170">
        <f t="shared" si="15"/>
        <v>2.0345374586237641</v>
      </c>
      <c r="AJ35" s="170">
        <f t="shared" si="16"/>
        <v>2.0345374586237641</v>
      </c>
      <c r="AK35" s="171"/>
      <c r="AL35" s="171"/>
      <c r="AM35" s="171"/>
      <c r="AN35" s="119"/>
      <c r="AO35" s="119"/>
    </row>
    <row r="36" spans="1:41" ht="18">
      <c r="A36" s="72" t="s">
        <v>175</v>
      </c>
      <c r="H36"/>
      <c r="J36" s="87"/>
      <c r="K36" s="88" t="s">
        <v>47</v>
      </c>
      <c r="M36" s="99" t="s">
        <v>435</v>
      </c>
      <c r="N36" s="136">
        <v>0.19128419999999999</v>
      </c>
      <c r="O36" s="136">
        <v>0.1336608</v>
      </c>
      <c r="P36" s="100">
        <v>1.43</v>
      </c>
      <c r="Q36" s="100">
        <v>0.152</v>
      </c>
      <c r="R36" s="100">
        <v>-7.0703600000000005E-2</v>
      </c>
      <c r="S36" s="101">
        <v>0.45327190000000001</v>
      </c>
      <c r="T36" s="132"/>
      <c r="U36" s="121"/>
      <c r="V36" s="120"/>
      <c r="W36" s="120"/>
      <c r="X36" s="120"/>
      <c r="Y36" s="121"/>
      <c r="Z36" s="120"/>
      <c r="AA36" s="120"/>
      <c r="AF36" s="132"/>
      <c r="AG36" s="171"/>
      <c r="AH36" s="171" t="s">
        <v>840</v>
      </c>
      <c r="AI36" s="171"/>
      <c r="AJ36" s="171"/>
      <c r="AK36" s="171"/>
      <c r="AL36" s="171"/>
      <c r="AM36" s="171"/>
      <c r="AN36" s="119"/>
      <c r="AO36" s="119"/>
    </row>
    <row r="37" spans="1:41" ht="18">
      <c r="A37" s="83" t="s">
        <v>170</v>
      </c>
      <c r="B37" t="s">
        <v>231</v>
      </c>
      <c r="H37" s="80" t="s">
        <v>152</v>
      </c>
      <c r="J37" s="87" t="s">
        <v>16</v>
      </c>
      <c r="K37" s="87">
        <v>1E-3</v>
      </c>
      <c r="L37">
        <v>9.5040000000000001E-4</v>
      </c>
      <c r="M37" s="99" t="s">
        <v>436</v>
      </c>
      <c r="N37" s="136">
        <v>0.23190459999999999</v>
      </c>
      <c r="O37" s="136">
        <v>0.133158</v>
      </c>
      <c r="P37" s="100">
        <v>1.74</v>
      </c>
      <c r="Q37" s="100">
        <v>8.2000000000000003E-2</v>
      </c>
      <c r="R37" s="100">
        <v>-2.9097700000000001E-2</v>
      </c>
      <c r="S37" s="101">
        <v>0.49290679999999998</v>
      </c>
      <c r="T37" s="132"/>
      <c r="U37" s="121"/>
      <c r="V37" s="120"/>
      <c r="W37" s="120"/>
      <c r="X37" s="120"/>
      <c r="Y37" s="2"/>
      <c r="AF37" s="132"/>
      <c r="AG37" s="171"/>
      <c r="AH37" s="171"/>
      <c r="AI37" s="171"/>
      <c r="AJ37" s="171"/>
      <c r="AK37" s="171"/>
      <c r="AL37" s="171"/>
      <c r="AM37" s="171"/>
      <c r="AN37" s="119"/>
      <c r="AO37" s="119"/>
    </row>
    <row r="38" spans="1:41" ht="18">
      <c r="A38" s="83" t="s">
        <v>171</v>
      </c>
      <c r="B38" t="s">
        <v>232</v>
      </c>
      <c r="H38" s="80" t="s">
        <v>152</v>
      </c>
      <c r="J38" s="87"/>
      <c r="K38" s="88" t="s">
        <v>48</v>
      </c>
      <c r="M38" s="99" t="s">
        <v>437</v>
      </c>
      <c r="N38" s="136">
        <v>3.5097299999999998E-2</v>
      </c>
      <c r="O38" s="136">
        <v>0.15806229999999999</v>
      </c>
      <c r="P38" s="100">
        <v>0.22</v>
      </c>
      <c r="Q38" s="100">
        <v>0.82399999999999995</v>
      </c>
      <c r="R38" s="100">
        <v>-0.27471980000000001</v>
      </c>
      <c r="S38" s="101">
        <v>0.34491430000000001</v>
      </c>
      <c r="T38" s="132"/>
      <c r="U38" s="121"/>
      <c r="V38" s="118" t="s">
        <v>144</v>
      </c>
      <c r="W38" s="120"/>
      <c r="X38" s="120"/>
      <c r="Y38" s="121"/>
      <c r="Z38" s="118" t="s">
        <v>145</v>
      </c>
      <c r="AA38" s="120"/>
      <c r="AC38" s="121"/>
      <c r="AD38" s="118" t="s">
        <v>612</v>
      </c>
      <c r="AE38" s="120"/>
      <c r="AF38" s="135"/>
      <c r="AG38" s="171"/>
      <c r="AH38" s="171"/>
      <c r="AI38" s="171"/>
      <c r="AJ38" s="171"/>
      <c r="AK38" s="171"/>
      <c r="AL38" s="171"/>
      <c r="AM38" s="171"/>
      <c r="AN38" s="119"/>
      <c r="AO38" s="119"/>
    </row>
    <row r="39" spans="1:41" ht="18">
      <c r="A39" s="83" t="s">
        <v>172</v>
      </c>
      <c r="B39" t="s">
        <v>233</v>
      </c>
      <c r="H39" s="80" t="s">
        <v>152</v>
      </c>
      <c r="J39" s="87" t="s">
        <v>17</v>
      </c>
      <c r="K39" s="87">
        <v>0</v>
      </c>
      <c r="L39">
        <v>-8.2400000000000007E-6</v>
      </c>
      <c r="M39" s="99" t="s">
        <v>438</v>
      </c>
      <c r="N39" s="136">
        <v>0.25785360000000002</v>
      </c>
      <c r="O39" s="136">
        <v>0.1394948</v>
      </c>
      <c r="P39" s="100">
        <v>1.85</v>
      </c>
      <c r="Q39" s="100">
        <v>6.5000000000000002E-2</v>
      </c>
      <c r="R39" s="100">
        <v>-1.5569400000000001E-2</v>
      </c>
      <c r="S39" s="101">
        <v>0.53127650000000004</v>
      </c>
      <c r="T39" s="132"/>
      <c r="U39" s="121"/>
      <c r="V39" s="118" t="s">
        <v>143</v>
      </c>
      <c r="W39" s="120"/>
      <c r="X39" s="120"/>
      <c r="Y39" s="121"/>
      <c r="Z39" s="118" t="s">
        <v>22</v>
      </c>
      <c r="AA39" s="120"/>
      <c r="AC39" s="121"/>
      <c r="AD39" s="118" t="s">
        <v>611</v>
      </c>
      <c r="AE39" s="120"/>
      <c r="AF39" s="135"/>
      <c r="AG39" s="171"/>
      <c r="AH39" s="171"/>
      <c r="AI39" s="171"/>
      <c r="AJ39" s="171"/>
      <c r="AK39" s="171"/>
      <c r="AL39" s="171"/>
      <c r="AM39" s="171"/>
      <c r="AN39" s="119"/>
      <c r="AO39" s="119"/>
    </row>
    <row r="40" spans="1:41" ht="18">
      <c r="A40" s="83" t="s">
        <v>173</v>
      </c>
      <c r="B40" t="s">
        <v>234</v>
      </c>
      <c r="H40" s="80" t="s">
        <v>152</v>
      </c>
      <c r="J40" s="87"/>
      <c r="K40" s="88" t="s">
        <v>48</v>
      </c>
      <c r="M40" s="99" t="s">
        <v>442</v>
      </c>
      <c r="N40" s="136">
        <v>-0.24443090000000001</v>
      </c>
      <c r="O40" s="136">
        <v>0.16129779999999999</v>
      </c>
      <c r="P40" s="100">
        <v>-1.52</v>
      </c>
      <c r="Q40" s="100">
        <v>0.13</v>
      </c>
      <c r="R40" s="100">
        <v>-0.56058989999999997</v>
      </c>
      <c r="S40" s="101">
        <v>7.1728E-2</v>
      </c>
      <c r="T40" s="132"/>
      <c r="U40" s="127" t="s">
        <v>7</v>
      </c>
      <c r="V40" s="121" t="s">
        <v>679</v>
      </c>
      <c r="W40" s="148" t="s">
        <v>734</v>
      </c>
      <c r="X40" s="120"/>
      <c r="Y40" s="121"/>
      <c r="Z40" s="121" t="s">
        <v>679</v>
      </c>
      <c r="AA40" s="148" t="s">
        <v>734</v>
      </c>
      <c r="AC40" s="121"/>
      <c r="AD40" s="121" t="s">
        <v>679</v>
      </c>
      <c r="AE40" s="148" t="s">
        <v>734</v>
      </c>
      <c r="AF40" s="135"/>
      <c r="AG40" s="171"/>
      <c r="AH40" s="171"/>
      <c r="AI40" s="171"/>
      <c r="AJ40" s="171"/>
      <c r="AK40" s="171"/>
      <c r="AL40" s="171"/>
      <c r="AM40" s="171"/>
      <c r="AN40" s="119"/>
      <c r="AO40" s="119"/>
    </row>
    <row r="41" spans="1:41" ht="18">
      <c r="A41" s="83" t="s">
        <v>174</v>
      </c>
      <c r="B41" t="s">
        <v>235</v>
      </c>
      <c r="H41" s="80" t="s">
        <v>152</v>
      </c>
      <c r="J41" s="87" t="s">
        <v>170</v>
      </c>
      <c r="K41" s="87">
        <v>0.17799999999999999</v>
      </c>
      <c r="M41" s="99" t="s">
        <v>282</v>
      </c>
      <c r="N41" s="136">
        <v>-0.24836730000000001</v>
      </c>
      <c r="O41" s="136">
        <v>0.16277150000000001</v>
      </c>
      <c r="P41" s="100">
        <v>-1.53</v>
      </c>
      <c r="Q41" s="100">
        <v>0.127</v>
      </c>
      <c r="R41" s="100">
        <v>-0.5674148</v>
      </c>
      <c r="S41" s="101">
        <v>7.0680199999999999E-2</v>
      </c>
      <c r="T41" s="132"/>
      <c r="U41" s="121" t="s">
        <v>681</v>
      </c>
      <c r="V41" s="122">
        <f>$W$1+$W$2+N20</f>
        <v>3.1482109999999999</v>
      </c>
      <c r="W41" s="123">
        <f>EXP(V41)</f>
        <v>23.294353682930392</v>
      </c>
      <c r="X41" s="126" t="s">
        <v>693</v>
      </c>
      <c r="Y41" s="121" t="s">
        <v>681</v>
      </c>
      <c r="Z41" s="122">
        <f>$W$1+$W$2+N$15+N$20</f>
        <v>3.125985</v>
      </c>
      <c r="AA41" s="123">
        <f t="shared" ref="AA41:AA42" si="19">EXP(Z41)</f>
        <v>22.78232463492952</v>
      </c>
      <c r="AB41" s="127" t="s">
        <v>8</v>
      </c>
      <c r="AC41" s="121" t="s">
        <v>681</v>
      </c>
      <c r="AD41" s="122">
        <f>$W$1+$W$2+N$15+N$16+N$20</f>
        <v>3.4122371999999999</v>
      </c>
      <c r="AE41" s="123">
        <f>EXP(AD41)</f>
        <v>30.333029460110286</v>
      </c>
      <c r="AF41" s="135"/>
      <c r="AG41" s="171"/>
      <c r="AH41" s="171"/>
      <c r="AI41" s="171"/>
      <c r="AJ41" s="171"/>
      <c r="AK41" s="171"/>
      <c r="AL41" s="171"/>
      <c r="AM41" s="171"/>
      <c r="AN41" s="119"/>
      <c r="AO41" s="119"/>
    </row>
    <row r="42" spans="1:41" ht="18">
      <c r="A42" s="83"/>
      <c r="J42" s="87"/>
      <c r="K42" s="88" t="s">
        <v>49</v>
      </c>
      <c r="M42" s="99" t="s">
        <v>283</v>
      </c>
      <c r="N42" s="136">
        <v>-0.20493159999999999</v>
      </c>
      <c r="O42" s="136">
        <v>0.1605625</v>
      </c>
      <c r="P42" s="100">
        <v>-1.28</v>
      </c>
      <c r="Q42" s="100">
        <v>0.20200000000000001</v>
      </c>
      <c r="R42" s="100">
        <v>-0.51964929999999998</v>
      </c>
      <c r="S42" s="101">
        <v>0.10978599999999999</v>
      </c>
      <c r="T42" s="132"/>
      <c r="U42" s="121" t="s">
        <v>355</v>
      </c>
      <c r="V42" s="122">
        <f>$W$1+$W$2+N$20+N45</f>
        <v>3.1063969999999999</v>
      </c>
      <c r="W42" s="123">
        <f t="shared" ref="W42:W46" si="20">EXP(V42)</f>
        <v>22.340406733761395</v>
      </c>
      <c r="X42" s="127" t="s">
        <v>694</v>
      </c>
      <c r="Y42" s="121" t="s">
        <v>355</v>
      </c>
      <c r="Z42" s="122">
        <f>$W$1+$W$2+N$15+N$20+N27+N45</f>
        <v>3.2617097999999998</v>
      </c>
      <c r="AA42" s="123">
        <f t="shared" si="19"/>
        <v>26.094114739652497</v>
      </c>
      <c r="AB42" s="127" t="s">
        <v>8</v>
      </c>
      <c r="AC42" s="121" t="s">
        <v>355</v>
      </c>
      <c r="AD42" s="122">
        <f>$W$1+$W$2+N$15+N$16+N$20+N27+N32+N45</f>
        <v>3.5885877999999996</v>
      </c>
      <c r="AE42" s="123">
        <f t="shared" ref="AE42:AE43" si="21">EXP(AD42)</f>
        <v>36.182942278420001</v>
      </c>
      <c r="AF42" s="135"/>
      <c r="AG42" s="171"/>
      <c r="AH42" s="171"/>
      <c r="AI42" s="171"/>
      <c r="AJ42" s="171"/>
      <c r="AK42" s="171"/>
      <c r="AL42" s="171"/>
      <c r="AM42" s="171"/>
      <c r="AN42" s="119"/>
      <c r="AO42" s="119"/>
    </row>
    <row r="43" spans="1:41" ht="18">
      <c r="A43" s="83" t="s">
        <v>135</v>
      </c>
      <c r="B43" t="s">
        <v>236</v>
      </c>
      <c r="H43" s="80" t="s">
        <v>152</v>
      </c>
      <c r="J43" s="87" t="s">
        <v>171</v>
      </c>
      <c r="K43" s="87">
        <v>0.1</v>
      </c>
      <c r="M43" s="99" t="s">
        <v>284</v>
      </c>
      <c r="N43" s="136">
        <v>-0.37831530000000002</v>
      </c>
      <c r="O43" s="136">
        <v>0.15454570000000001</v>
      </c>
      <c r="P43" s="100">
        <v>-2.4500000000000002</v>
      </c>
      <c r="Q43" s="100">
        <v>1.4E-2</v>
      </c>
      <c r="R43" s="100">
        <v>-0.6812395</v>
      </c>
      <c r="S43" s="101">
        <v>-7.5391100000000003E-2</v>
      </c>
      <c r="T43" s="132"/>
      <c r="U43" s="121" t="s">
        <v>356</v>
      </c>
      <c r="V43" s="122">
        <f>$W$1+$W$2+N$20+N46</f>
        <v>3.4325082</v>
      </c>
      <c r="W43" s="123">
        <f t="shared" si="20"/>
        <v>30.954184749792304</v>
      </c>
      <c r="X43" s="127" t="s">
        <v>694</v>
      </c>
      <c r="Y43" s="121" t="s">
        <v>356</v>
      </c>
      <c r="Z43" s="122">
        <f>$W$1+$W$2+N$15+N$20+N28+N46</f>
        <v>3.5101821000000002</v>
      </c>
      <c r="AA43" s="123">
        <f t="shared" ref="AA43:AA46" si="22">EXP(Z43)</f>
        <v>33.454359268121173</v>
      </c>
      <c r="AB43" s="127" t="s">
        <v>8</v>
      </c>
      <c r="AC43" s="121" t="s">
        <v>356</v>
      </c>
      <c r="AD43" s="122">
        <f>$W$1+$W$2+N$15+N$16+N$20+N28+N33+N46</f>
        <v>4.0925168000000003</v>
      </c>
      <c r="AE43" s="123">
        <f t="shared" si="21"/>
        <v>59.890434427083761</v>
      </c>
      <c r="AF43" s="135"/>
      <c r="AG43" s="171"/>
      <c r="AH43" s="171"/>
      <c r="AI43" s="171"/>
      <c r="AJ43" s="171"/>
      <c r="AK43" s="171"/>
      <c r="AL43" s="171"/>
      <c r="AM43" s="171"/>
      <c r="AN43" s="119"/>
      <c r="AO43" s="119"/>
    </row>
    <row r="44" spans="1:41" ht="18">
      <c r="A44" s="83" t="s">
        <v>136</v>
      </c>
      <c r="B44" t="s">
        <v>237</v>
      </c>
      <c r="H44" s="80" t="s">
        <v>152</v>
      </c>
      <c r="J44" s="87"/>
      <c r="K44" s="90" t="s">
        <v>76</v>
      </c>
      <c r="M44" s="99" t="s">
        <v>285</v>
      </c>
      <c r="N44" s="136">
        <v>-0.37044820000000001</v>
      </c>
      <c r="O44" s="136">
        <v>0.15902160000000001</v>
      </c>
      <c r="P44" s="100">
        <v>-2.33</v>
      </c>
      <c r="Q44" s="100">
        <v>0.02</v>
      </c>
      <c r="R44" s="100">
        <v>-0.68214560000000002</v>
      </c>
      <c r="S44" s="101">
        <v>-5.8750700000000003E-2</v>
      </c>
      <c r="T44" s="132"/>
      <c r="U44" s="121" t="s">
        <v>357</v>
      </c>
      <c r="V44" s="122">
        <f>$W$1+$W$2+N$20+N47</f>
        <v>3.3179726999999999</v>
      </c>
      <c r="W44" s="123">
        <f t="shared" si="20"/>
        <v>27.604331532701245</v>
      </c>
      <c r="X44" s="127" t="s">
        <v>694</v>
      </c>
      <c r="Y44" s="121" t="s">
        <v>357</v>
      </c>
      <c r="Z44" s="122">
        <f>$W$1+$W$2+N$15+N$20+N29+N47</f>
        <v>3.3926079000000002</v>
      </c>
      <c r="AA44" s="123">
        <f t="shared" si="22"/>
        <v>29.743419076231032</v>
      </c>
      <c r="AB44" s="127"/>
      <c r="AC44" s="121" t="s">
        <v>357</v>
      </c>
      <c r="AD44" s="122"/>
      <c r="AE44" s="120"/>
      <c r="AF44" s="135"/>
      <c r="AG44" s="171"/>
      <c r="AH44" s="171"/>
      <c r="AI44" s="171"/>
      <c r="AJ44" s="171"/>
      <c r="AK44" s="171"/>
      <c r="AL44" s="171"/>
      <c r="AM44" s="171"/>
      <c r="AN44" s="119"/>
      <c r="AO44" s="119"/>
    </row>
    <row r="45" spans="1:41" ht="18">
      <c r="A45" s="83" t="s">
        <v>137</v>
      </c>
      <c r="B45" t="s">
        <v>238</v>
      </c>
      <c r="H45" s="80" t="s">
        <v>152</v>
      </c>
      <c r="J45" s="87" t="s">
        <v>172</v>
      </c>
      <c r="K45" s="87">
        <v>9.7000000000000003E-2</v>
      </c>
      <c r="M45" s="99" t="s">
        <v>286</v>
      </c>
      <c r="N45" s="136">
        <v>-4.1813999999999997E-2</v>
      </c>
      <c r="O45" s="136">
        <v>0.1273224</v>
      </c>
      <c r="P45" s="100">
        <v>-0.33</v>
      </c>
      <c r="Q45" s="100">
        <v>0.74299999999999999</v>
      </c>
      <c r="R45" s="100">
        <v>-0.29137790000000002</v>
      </c>
      <c r="S45" s="101">
        <v>0.20774989999999999</v>
      </c>
      <c r="T45" s="132"/>
      <c r="U45" s="121" t="s">
        <v>358</v>
      </c>
      <c r="V45" s="122">
        <f>$W$1+$W$2+N$20+N48</f>
        <v>3.1003216999999998</v>
      </c>
      <c r="W45" s="123">
        <f t="shared" si="20"/>
        <v>22.205093511134919</v>
      </c>
      <c r="X45" s="127" t="s">
        <v>694</v>
      </c>
      <c r="Y45" s="121" t="s">
        <v>358</v>
      </c>
      <c r="Z45" s="122">
        <f>$W$1+$W$2+N$15+N$20+N30+N48</f>
        <v>3.2924609</v>
      </c>
      <c r="AA45" s="123">
        <f t="shared" si="22"/>
        <v>26.909002606362687</v>
      </c>
      <c r="AB45" s="127"/>
      <c r="AC45" s="121" t="s">
        <v>358</v>
      </c>
      <c r="AD45" s="122"/>
      <c r="AE45" s="120"/>
      <c r="AF45" s="135"/>
      <c r="AG45" s="171"/>
      <c r="AH45" s="171"/>
      <c r="AI45" s="171"/>
      <c r="AJ45" s="171"/>
      <c r="AK45" s="171"/>
      <c r="AL45" s="171"/>
      <c r="AM45" s="171"/>
      <c r="AN45" s="119"/>
      <c r="AO45" s="119"/>
    </row>
    <row r="46" spans="1:41" ht="18">
      <c r="A46" s="83" t="s">
        <v>138</v>
      </c>
      <c r="B46" t="s">
        <v>239</v>
      </c>
      <c r="H46" s="80" t="s">
        <v>152</v>
      </c>
      <c r="J46" s="87"/>
      <c r="K46" s="90" t="s">
        <v>77</v>
      </c>
      <c r="M46" s="99" t="s">
        <v>287</v>
      </c>
      <c r="N46" s="136">
        <v>0.28429720000000003</v>
      </c>
      <c r="O46" s="136">
        <v>0.12914610000000001</v>
      </c>
      <c r="P46" s="100">
        <v>2.2000000000000002</v>
      </c>
      <c r="Q46" s="100">
        <v>2.8000000000000001E-2</v>
      </c>
      <c r="R46" s="100">
        <v>3.1158600000000002E-2</v>
      </c>
      <c r="S46" s="101">
        <v>0.53743589999999997</v>
      </c>
      <c r="T46" s="132"/>
      <c r="U46" s="121" t="s">
        <v>359</v>
      </c>
      <c r="V46" s="122">
        <f>$W$1+$W$2+N$20+N49</f>
        <v>3.2090300999999997</v>
      </c>
      <c r="W46" s="123">
        <f t="shared" si="20"/>
        <v>24.755064640009007</v>
      </c>
      <c r="X46" s="127" t="s">
        <v>694</v>
      </c>
      <c r="Y46" s="121" t="s">
        <v>359</v>
      </c>
      <c r="Z46" s="122">
        <f>$W$1+$W$2+N$15+N$20+N31+N49</f>
        <v>3.4092536999999998</v>
      </c>
      <c r="AA46" s="123">
        <f t="shared" si="22"/>
        <v>30.242665733834052</v>
      </c>
      <c r="AB46" s="127" t="s">
        <v>8</v>
      </c>
      <c r="AC46" s="121" t="s">
        <v>359</v>
      </c>
      <c r="AD46" s="122">
        <f>$W$1+$W$2+N$15+N$16+N$20+N31+N36+N49</f>
        <v>3.8867900999999998</v>
      </c>
      <c r="AE46" s="123">
        <f t="shared" ref="AE46" si="23">EXP(AD46)</f>
        <v>48.754139175322798</v>
      </c>
      <c r="AF46" s="135"/>
      <c r="AG46" s="171"/>
      <c r="AH46" s="171"/>
      <c r="AI46" s="171"/>
      <c r="AJ46" s="171"/>
      <c r="AK46" s="171"/>
      <c r="AL46" s="171"/>
      <c r="AM46" s="171"/>
      <c r="AN46" s="119"/>
      <c r="AO46" s="119"/>
    </row>
    <row r="47" spans="1:41" ht="18">
      <c r="A47" s="83" t="s">
        <v>139</v>
      </c>
      <c r="B47" t="s">
        <v>240</v>
      </c>
      <c r="H47" s="80" t="s">
        <v>152</v>
      </c>
      <c r="J47" s="87" t="s">
        <v>173</v>
      </c>
      <c r="K47" s="87">
        <v>0.214</v>
      </c>
      <c r="M47" s="99" t="s">
        <v>288</v>
      </c>
      <c r="N47" s="136">
        <v>0.16976169999999999</v>
      </c>
      <c r="O47" s="136">
        <v>0.13109299999999999</v>
      </c>
      <c r="P47" s="100">
        <v>1.29</v>
      </c>
      <c r="Q47" s="100">
        <v>0.19500000000000001</v>
      </c>
      <c r="R47" s="100">
        <v>-8.7192800000000001E-2</v>
      </c>
      <c r="S47" s="101">
        <v>0.42671629999999999</v>
      </c>
      <c r="T47" s="132"/>
      <c r="U47" s="2"/>
      <c r="Y47" s="2"/>
      <c r="AF47" s="135"/>
      <c r="AG47" s="171"/>
      <c r="AH47" s="171"/>
      <c r="AI47" s="171"/>
      <c r="AJ47" s="171"/>
      <c r="AK47" s="171"/>
      <c r="AL47" s="171"/>
      <c r="AM47" s="171"/>
      <c r="AN47" s="119"/>
      <c r="AO47" s="119"/>
    </row>
    <row r="48" spans="1:41" ht="18">
      <c r="A48" s="83"/>
      <c r="J48" s="87"/>
      <c r="K48" s="88" t="s">
        <v>50</v>
      </c>
      <c r="M48" s="99" t="s">
        <v>289</v>
      </c>
      <c r="N48" s="136">
        <v>-4.7889300000000003E-2</v>
      </c>
      <c r="O48" s="136">
        <v>0.12064039999999999</v>
      </c>
      <c r="P48" s="100">
        <v>-0.4</v>
      </c>
      <c r="Q48" s="100">
        <v>0.69099999999999995</v>
      </c>
      <c r="R48" s="100">
        <v>-0.284356</v>
      </c>
      <c r="S48" s="101">
        <v>0.1885773</v>
      </c>
      <c r="T48" s="132"/>
      <c r="U48" s="2"/>
      <c r="V48" s="130" t="s">
        <v>714</v>
      </c>
      <c r="Y48" s="2"/>
      <c r="AG48" s="171"/>
      <c r="AH48" s="171"/>
      <c r="AI48" s="171"/>
      <c r="AJ48" s="171"/>
      <c r="AK48" s="171"/>
      <c r="AL48" s="171"/>
      <c r="AM48" s="171"/>
      <c r="AN48" s="119"/>
      <c r="AO48" s="119"/>
    </row>
    <row r="49" spans="1:41" ht="18">
      <c r="A49" s="83" t="s">
        <v>140</v>
      </c>
      <c r="B49" t="s">
        <v>241</v>
      </c>
      <c r="H49" s="80" t="s">
        <v>152</v>
      </c>
      <c r="J49" s="87" t="s">
        <v>174</v>
      </c>
      <c r="K49" s="87">
        <v>0.222</v>
      </c>
      <c r="M49" s="99" t="s">
        <v>290</v>
      </c>
      <c r="N49" s="136">
        <v>6.0819100000000001E-2</v>
      </c>
      <c r="O49" s="136">
        <v>0.1264121</v>
      </c>
      <c r="P49" s="100">
        <v>0.48</v>
      </c>
      <c r="Q49" s="100">
        <v>0.63</v>
      </c>
      <c r="R49" s="100">
        <v>-0.1869606</v>
      </c>
      <c r="S49" s="101">
        <v>0.30859880000000001</v>
      </c>
      <c r="T49" s="132"/>
      <c r="U49" s="121"/>
      <c r="V49" s="118" t="s">
        <v>5</v>
      </c>
      <c r="W49" s="120"/>
      <c r="Y49" s="121"/>
      <c r="Z49" s="118" t="s">
        <v>6</v>
      </c>
      <c r="AA49" s="120"/>
      <c r="AC49" s="121"/>
      <c r="AD49" s="118" t="s">
        <v>5</v>
      </c>
      <c r="AE49" s="120"/>
      <c r="AF49" s="135"/>
      <c r="AG49" s="171"/>
      <c r="AH49" s="171"/>
      <c r="AI49" s="171"/>
      <c r="AJ49" s="171"/>
      <c r="AK49" s="171"/>
      <c r="AL49" s="171"/>
      <c r="AM49" s="171"/>
      <c r="AN49" s="119"/>
      <c r="AO49" s="119"/>
    </row>
    <row r="50" spans="1:41" ht="18">
      <c r="A50" s="83" t="s">
        <v>435</v>
      </c>
      <c r="B50" t="s">
        <v>80</v>
      </c>
      <c r="H50" s="80" t="s">
        <v>152</v>
      </c>
      <c r="J50" s="87"/>
      <c r="K50" s="88" t="s">
        <v>51</v>
      </c>
      <c r="M50" s="99" t="s">
        <v>291</v>
      </c>
      <c r="N50" s="136">
        <v>-0.18558640000000001</v>
      </c>
      <c r="O50" s="136">
        <v>0.1383518</v>
      </c>
      <c r="P50" s="100">
        <v>-1.34</v>
      </c>
      <c r="Q50" s="100">
        <v>0.18</v>
      </c>
      <c r="R50" s="100">
        <v>-0.45676909999999998</v>
      </c>
      <c r="S50" s="101">
        <v>8.55963E-2</v>
      </c>
      <c r="T50" s="132"/>
      <c r="U50" s="121"/>
      <c r="V50" s="118" t="s">
        <v>143</v>
      </c>
      <c r="W50" s="120"/>
      <c r="Y50" s="121"/>
      <c r="Z50" s="118" t="s">
        <v>22</v>
      </c>
      <c r="AA50" s="120"/>
      <c r="AC50" s="121"/>
      <c r="AD50" s="118" t="s">
        <v>613</v>
      </c>
      <c r="AE50" s="120"/>
      <c r="AF50" s="135"/>
      <c r="AG50" s="171"/>
      <c r="AH50" s="171"/>
      <c r="AI50" s="171"/>
      <c r="AJ50" s="171"/>
      <c r="AK50" s="171"/>
      <c r="AL50" s="171"/>
      <c r="AM50" s="171"/>
      <c r="AN50" s="119"/>
      <c r="AO50" s="119"/>
    </row>
    <row r="51" spans="1:41" ht="18">
      <c r="A51" s="83" t="s">
        <v>436</v>
      </c>
      <c r="B51" t="s">
        <v>81</v>
      </c>
      <c r="H51" s="80" t="s">
        <v>152</v>
      </c>
      <c r="J51" s="87" t="s">
        <v>135</v>
      </c>
      <c r="K51" s="87">
        <v>4.1000000000000002E-2</v>
      </c>
      <c r="M51" s="99" t="s">
        <v>292</v>
      </c>
      <c r="N51" s="136">
        <v>-6.5779299999999999E-2</v>
      </c>
      <c r="O51" s="136">
        <v>0.1319284</v>
      </c>
      <c r="P51" s="100">
        <v>-0.5</v>
      </c>
      <c r="Q51" s="100">
        <v>0.61799999999999999</v>
      </c>
      <c r="R51" s="100">
        <v>-0.32437149999999998</v>
      </c>
      <c r="S51" s="101">
        <v>0.19281290000000001</v>
      </c>
      <c r="T51" s="132"/>
      <c r="U51" s="121"/>
      <c r="V51" s="121" t="s">
        <v>679</v>
      </c>
      <c r="W51" s="148" t="s">
        <v>734</v>
      </c>
      <c r="Y51" s="121"/>
      <c r="Z51" s="121" t="s">
        <v>679</v>
      </c>
      <c r="AA51" s="148" t="s">
        <v>734</v>
      </c>
      <c r="AC51" s="121"/>
      <c r="AD51" s="121" t="s">
        <v>679</v>
      </c>
      <c r="AE51" s="148" t="s">
        <v>734</v>
      </c>
      <c r="AF51" s="135"/>
      <c r="AG51" s="119"/>
      <c r="AH51" s="119"/>
      <c r="AI51" s="119"/>
      <c r="AJ51" s="119"/>
      <c r="AK51" s="119"/>
      <c r="AL51" s="119"/>
      <c r="AM51" s="119"/>
      <c r="AN51" s="119"/>
      <c r="AO51" s="119"/>
    </row>
    <row r="52" spans="1:41" ht="18">
      <c r="A52" s="83" t="s">
        <v>437</v>
      </c>
      <c r="B52" t="s">
        <v>82</v>
      </c>
      <c r="H52" s="80" t="s">
        <v>152</v>
      </c>
      <c r="J52" s="87"/>
      <c r="K52" s="90" t="s">
        <v>78</v>
      </c>
      <c r="M52" s="99" t="s">
        <v>293</v>
      </c>
      <c r="N52" s="136">
        <v>-0.18615300000000001</v>
      </c>
      <c r="O52" s="136">
        <v>0.1325471</v>
      </c>
      <c r="P52" s="100">
        <v>-1.4</v>
      </c>
      <c r="Q52" s="100">
        <v>0.16</v>
      </c>
      <c r="R52" s="100">
        <v>-0.44595790000000002</v>
      </c>
      <c r="S52" s="101">
        <v>7.3651800000000003E-2</v>
      </c>
      <c r="T52" s="132"/>
      <c r="U52" s="121" t="s">
        <v>681</v>
      </c>
      <c r="V52" s="122">
        <f>$W$1+$W$2+N$18+N$22</f>
        <v>3.9191511000000001</v>
      </c>
      <c r="W52" s="123">
        <f t="shared" ref="W52:W53" si="24">EXP(V52)</f>
        <v>50.357677995422542</v>
      </c>
      <c r="X52" s="126" t="s">
        <v>729</v>
      </c>
      <c r="Y52" s="121" t="s">
        <v>681</v>
      </c>
      <c r="Z52" s="122">
        <f>$W$1+$W$2+N$15+N$18+N$22</f>
        <v>3.8969251000000003</v>
      </c>
      <c r="AA52" s="123">
        <f t="shared" ref="AA52:AA57" si="25">EXP(Z52)</f>
        <v>49.250774825903605</v>
      </c>
      <c r="AB52" s="142" t="s">
        <v>730</v>
      </c>
      <c r="AC52" s="121" t="s">
        <v>681</v>
      </c>
      <c r="AD52" s="122">
        <f>$W$1+$W$2+N$18+N$22+N$32</f>
        <v>3.9597769</v>
      </c>
      <c r="AE52" s="123">
        <f t="shared" ref="AE52:AE57" si="26">EXP(AD52)</f>
        <v>52.445624025077969</v>
      </c>
      <c r="AF52" s="142" t="s">
        <v>731</v>
      </c>
      <c r="AG52" s="119"/>
      <c r="AH52" s="119"/>
      <c r="AI52" s="119"/>
      <c r="AJ52" s="119"/>
      <c r="AK52" s="119"/>
      <c r="AL52" s="119"/>
      <c r="AM52" s="119"/>
      <c r="AN52" s="119"/>
      <c r="AO52" s="119"/>
    </row>
    <row r="53" spans="1:41" ht="18">
      <c r="A53" s="83" t="s">
        <v>438</v>
      </c>
      <c r="B53" t="s">
        <v>83</v>
      </c>
      <c r="H53" s="80" t="s">
        <v>152</v>
      </c>
      <c r="J53" s="87" t="s">
        <v>136</v>
      </c>
      <c r="K53" s="87">
        <v>0.29599999999999999</v>
      </c>
      <c r="M53" s="99" t="s">
        <v>294</v>
      </c>
      <c r="N53" s="136">
        <v>-0.4034586</v>
      </c>
      <c r="O53" s="136">
        <v>0.12920499999999999</v>
      </c>
      <c r="P53" s="100">
        <v>-3.12</v>
      </c>
      <c r="Q53" s="100">
        <v>2E-3</v>
      </c>
      <c r="R53" s="100">
        <v>-0.65671270000000004</v>
      </c>
      <c r="S53" s="101">
        <v>-0.15020449999999999</v>
      </c>
      <c r="T53" s="132"/>
      <c r="U53" s="121" t="s">
        <v>355</v>
      </c>
      <c r="V53" s="122">
        <f>$W$1+$W$2+N$18+N$22+N55</f>
        <v>3.5706469000000003</v>
      </c>
      <c r="W53" s="123">
        <f t="shared" si="24"/>
        <v>35.539576268826032</v>
      </c>
      <c r="Y53" s="121" t="s">
        <v>355</v>
      </c>
      <c r="Z53" s="122">
        <f>$W$1+$W$2+N$15+N$18+N$22+N27+N55</f>
        <v>3.7259597000000007</v>
      </c>
      <c r="AA53" s="123">
        <f t="shared" si="25"/>
        <v>41.511051791009109</v>
      </c>
      <c r="AC53" s="121" t="s">
        <v>355</v>
      </c>
      <c r="AD53" s="122">
        <f>$W$1+$W$2+N$15+N$18+N$22+N27+N32+N55</f>
        <v>3.7665855000000006</v>
      </c>
      <c r="AE53" s="123">
        <f t="shared" si="26"/>
        <v>43.232196196867875</v>
      </c>
      <c r="AF53" s="135"/>
      <c r="AG53" s="119"/>
      <c r="AH53" s="119"/>
      <c r="AI53" s="119"/>
      <c r="AJ53" s="119"/>
      <c r="AK53" s="119"/>
      <c r="AL53" s="119"/>
      <c r="AM53" s="119"/>
      <c r="AN53" s="119"/>
      <c r="AO53" s="119"/>
    </row>
    <row r="54" spans="1:41" ht="18">
      <c r="A54" s="83"/>
      <c r="J54" s="87"/>
      <c r="K54" s="88" t="s">
        <v>52</v>
      </c>
      <c r="M54" s="99" t="s">
        <v>295</v>
      </c>
      <c r="N54" s="136">
        <v>-0.40083029999999997</v>
      </c>
      <c r="O54" s="136">
        <v>0.13284280000000001</v>
      </c>
      <c r="P54" s="100">
        <v>-3.02</v>
      </c>
      <c r="Q54" s="100">
        <v>3.0000000000000001E-3</v>
      </c>
      <c r="R54" s="100">
        <v>-0.66121470000000004</v>
      </c>
      <c r="S54" s="101">
        <v>-0.14044580000000001</v>
      </c>
      <c r="T54" s="132"/>
      <c r="U54" s="121" t="s">
        <v>356</v>
      </c>
      <c r="V54" s="122">
        <f>$W$1+$W$2+N$18+N$22+N56</f>
        <v>3.5404223000000004</v>
      </c>
      <c r="W54" s="123">
        <f t="shared" ref="W54:W57" si="27">EXP(V54)</f>
        <v>34.481477644632854</v>
      </c>
      <c r="Y54" s="121" t="s">
        <v>356</v>
      </c>
      <c r="Z54" s="122">
        <f>$W$1+$W$2+N$15+N$18+N$22+N28+N56</f>
        <v>3.6180962000000001</v>
      </c>
      <c r="AA54" s="123">
        <f t="shared" si="25"/>
        <v>37.266552181671521</v>
      </c>
      <c r="AC54" s="121" t="s">
        <v>356</v>
      </c>
      <c r="AD54" s="122">
        <f t="shared" ref="AD54:AD57" si="28">$W$1+$W$2+N$15+N$18+N$22+N28+N33+N56</f>
        <v>3.9141786999999999</v>
      </c>
      <c r="AE54" s="123">
        <f t="shared" si="26"/>
        <v>50.107900987594491</v>
      </c>
      <c r="AF54" s="135"/>
      <c r="AG54" s="119"/>
      <c r="AH54" s="119"/>
      <c r="AI54" s="119"/>
      <c r="AJ54" s="119"/>
      <c r="AK54" s="119"/>
      <c r="AL54" s="119"/>
      <c r="AM54" s="119"/>
      <c r="AN54" s="119"/>
      <c r="AO54" s="119"/>
    </row>
    <row r="55" spans="1:41" ht="18">
      <c r="A55" s="83" t="s">
        <v>306</v>
      </c>
      <c r="B55" t="s">
        <v>84</v>
      </c>
      <c r="H55" s="80" t="s">
        <v>152</v>
      </c>
      <c r="J55" s="87" t="s">
        <v>139</v>
      </c>
      <c r="K55" s="87">
        <v>-0.28999999999999998</v>
      </c>
      <c r="M55" s="99" t="s">
        <v>296</v>
      </c>
      <c r="N55" s="136">
        <v>-0.34850419999999999</v>
      </c>
      <c r="O55" s="136">
        <v>0.1702467</v>
      </c>
      <c r="P55" s="100">
        <v>-2.0499999999999998</v>
      </c>
      <c r="Q55" s="100">
        <v>4.1000000000000002E-2</v>
      </c>
      <c r="R55" s="100">
        <v>-0.68220380000000003</v>
      </c>
      <c r="S55" s="101">
        <v>-1.4804599999999999E-2</v>
      </c>
      <c r="T55" s="132"/>
      <c r="U55" s="121" t="s">
        <v>357</v>
      </c>
      <c r="V55" s="122">
        <f>$W$1+$W$2+N$18+N$22+N57</f>
        <v>3.1247430999999999</v>
      </c>
      <c r="W55" s="123">
        <f t="shared" si="27"/>
        <v>22.754048827462228</v>
      </c>
      <c r="Y55" s="121" t="s">
        <v>357</v>
      </c>
      <c r="Z55" s="122">
        <f>$W$1+$W$2+N$15+N$18+N$22+N29+N57</f>
        <v>3.1993783000000002</v>
      </c>
      <c r="AA55" s="123">
        <f t="shared" si="25"/>
        <v>24.517283063148501</v>
      </c>
      <c r="AC55" s="121" t="s">
        <v>357</v>
      </c>
      <c r="AD55" s="122">
        <f t="shared" si="28"/>
        <v>2.9088991000000002</v>
      </c>
      <c r="AE55" s="123">
        <f t="shared" si="26"/>
        <v>18.336600687438263</v>
      </c>
      <c r="AF55" s="135"/>
      <c r="AG55" s="119"/>
      <c r="AH55" s="119"/>
      <c r="AI55" s="119"/>
      <c r="AJ55" s="119"/>
      <c r="AK55" s="119"/>
      <c r="AL55" s="119"/>
      <c r="AM55" s="119"/>
      <c r="AN55" s="119"/>
      <c r="AO55" s="119"/>
    </row>
    <row r="56" spans="1:41" ht="18">
      <c r="A56" s="83" t="s">
        <v>307</v>
      </c>
      <c r="B56" t="s">
        <v>85</v>
      </c>
      <c r="H56" s="80" t="s">
        <v>152</v>
      </c>
      <c r="J56" s="87"/>
      <c r="K56" s="88" t="s">
        <v>53</v>
      </c>
      <c r="M56" s="99" t="s">
        <v>297</v>
      </c>
      <c r="N56" s="136">
        <v>-0.37872879999999998</v>
      </c>
      <c r="O56" s="136">
        <v>0.171929</v>
      </c>
      <c r="P56" s="100">
        <v>-2.2000000000000002</v>
      </c>
      <c r="Q56" s="100">
        <v>2.8000000000000001E-2</v>
      </c>
      <c r="R56" s="100">
        <v>-0.71572599999999997</v>
      </c>
      <c r="S56" s="101">
        <v>-4.1731699999999997E-2</v>
      </c>
      <c r="T56" s="132"/>
      <c r="U56" s="121" t="s">
        <v>358</v>
      </c>
      <c r="V56" s="122">
        <f>$W$1+$W$2+N$18+N$22+N58</f>
        <v>3.207786</v>
      </c>
      <c r="W56" s="123">
        <f t="shared" si="27"/>
        <v>24.724286013904639</v>
      </c>
      <c r="Y56" s="121" t="s">
        <v>358</v>
      </c>
      <c r="Z56" s="122">
        <f>$W$1+$W$2+N$15+N$18+N$22+N30+N58</f>
        <v>3.3999252000000002</v>
      </c>
      <c r="AA56" s="123">
        <f t="shared" si="25"/>
        <v>29.961858816536552</v>
      </c>
      <c r="AC56" s="121" t="s">
        <v>358</v>
      </c>
      <c r="AD56" s="122">
        <f t="shared" si="28"/>
        <v>3.7197974</v>
      </c>
      <c r="AE56" s="123">
        <f t="shared" si="26"/>
        <v>41.256034789192043</v>
      </c>
      <c r="AF56" s="135"/>
      <c r="AG56" s="119"/>
      <c r="AH56" s="119"/>
      <c r="AI56" s="119"/>
      <c r="AJ56" s="119"/>
      <c r="AK56" s="119"/>
      <c r="AL56" s="119"/>
      <c r="AM56" s="119"/>
      <c r="AN56" s="119"/>
      <c r="AO56" s="119"/>
    </row>
    <row r="57" spans="1:41" ht="18">
      <c r="A57" s="83" t="s">
        <v>308</v>
      </c>
      <c r="B57" t="s">
        <v>86</v>
      </c>
      <c r="H57" s="80" t="s">
        <v>152</v>
      </c>
      <c r="J57" s="87" t="s">
        <v>140</v>
      </c>
      <c r="K57" s="87">
        <v>0.32</v>
      </c>
      <c r="M57" s="99" t="s">
        <v>298</v>
      </c>
      <c r="N57" s="136">
        <v>-0.794408</v>
      </c>
      <c r="O57" s="136">
        <v>0.16791249999999999</v>
      </c>
      <c r="P57" s="100">
        <v>-4.7300000000000004</v>
      </c>
      <c r="Q57" s="100">
        <v>0</v>
      </c>
      <c r="R57" s="100">
        <v>-1.123532</v>
      </c>
      <c r="S57" s="101">
        <v>-0.46528360000000002</v>
      </c>
      <c r="T57" s="132"/>
      <c r="U57" s="121" t="s">
        <v>359</v>
      </c>
      <c r="V57" s="122">
        <f>$W$1+$W$2+N$18+N$22+N59</f>
        <v>3.2134856000000003</v>
      </c>
      <c r="W57" s="123">
        <f t="shared" si="27"/>
        <v>24.86560690818159</v>
      </c>
      <c r="Y57" s="121" t="s">
        <v>359</v>
      </c>
      <c r="Z57" s="122">
        <f>$W$1+$W$2+N$15+N$18+N$22+N31+N59</f>
        <v>3.4137092</v>
      </c>
      <c r="AA57" s="123">
        <f t="shared" si="25"/>
        <v>30.377712558167524</v>
      </c>
      <c r="AC57" s="121" t="s">
        <v>359</v>
      </c>
      <c r="AD57" s="122">
        <f t="shared" si="28"/>
        <v>3.6049934000000001</v>
      </c>
      <c r="AE57" s="123">
        <f t="shared" si="26"/>
        <v>36.781441098931822</v>
      </c>
      <c r="AF57" s="135"/>
      <c r="AG57" s="119"/>
      <c r="AH57" s="119"/>
      <c r="AI57" s="119"/>
      <c r="AJ57" s="119"/>
      <c r="AK57" s="119"/>
      <c r="AL57" s="119"/>
      <c r="AM57" s="119"/>
      <c r="AN57" s="119"/>
      <c r="AO57" s="119"/>
    </row>
    <row r="58" spans="1:41" ht="18">
      <c r="A58" s="83" t="s">
        <v>309</v>
      </c>
      <c r="B58" t="s">
        <v>87</v>
      </c>
      <c r="H58" s="80" t="s">
        <v>152</v>
      </c>
      <c r="J58" s="87"/>
      <c r="K58" s="88" t="s">
        <v>54</v>
      </c>
      <c r="M58" s="99" t="s">
        <v>299</v>
      </c>
      <c r="N58" s="136">
        <v>-0.71136509999999997</v>
      </c>
      <c r="O58" s="136">
        <v>0.1637247</v>
      </c>
      <c r="P58" s="100">
        <v>-4.34</v>
      </c>
      <c r="Q58" s="100">
        <v>0</v>
      </c>
      <c r="R58" s="100">
        <v>-1.032281</v>
      </c>
      <c r="S58" s="101">
        <v>-0.3904493</v>
      </c>
      <c r="T58" s="132"/>
      <c r="U58" s="70"/>
      <c r="V58" s="133"/>
      <c r="W58" s="134"/>
      <c r="X58" s="132"/>
      <c r="Y58" s="132"/>
      <c r="Z58" s="132"/>
      <c r="AA58" s="132"/>
      <c r="AB58" s="132"/>
      <c r="AC58" s="132"/>
      <c r="AD58" s="132"/>
      <c r="AE58" s="132"/>
      <c r="AF58" s="135"/>
      <c r="AG58" s="119"/>
      <c r="AH58" s="119"/>
      <c r="AI58" s="119"/>
      <c r="AJ58" s="119"/>
      <c r="AK58" s="119"/>
      <c r="AL58" s="119"/>
      <c r="AM58" s="119"/>
      <c r="AN58" s="119"/>
      <c r="AO58" s="119"/>
    </row>
    <row r="59" spans="1:41" ht="18">
      <c r="A59" s="83" t="s">
        <v>162</v>
      </c>
      <c r="B59" t="s">
        <v>88</v>
      </c>
      <c r="H59" s="80" t="s">
        <v>152</v>
      </c>
      <c r="J59" s="87" t="s">
        <v>435</v>
      </c>
      <c r="K59" s="87">
        <v>0.191</v>
      </c>
      <c r="M59" s="99" t="s">
        <v>300</v>
      </c>
      <c r="N59" s="136">
        <v>-0.70566549999999995</v>
      </c>
      <c r="O59" s="136">
        <v>0.1640971</v>
      </c>
      <c r="P59" s="100">
        <v>-4.3</v>
      </c>
      <c r="Q59" s="100">
        <v>0</v>
      </c>
      <c r="R59" s="100">
        <v>-1.0273110000000001</v>
      </c>
      <c r="S59" s="101">
        <v>-0.38401970000000002</v>
      </c>
      <c r="U59" s="2"/>
      <c r="V59" s="122"/>
      <c r="W59" s="120"/>
      <c r="AG59" s="119"/>
      <c r="AH59" s="119"/>
      <c r="AI59" s="119"/>
      <c r="AJ59" s="119"/>
      <c r="AK59" s="119"/>
      <c r="AL59" s="119"/>
      <c r="AM59" s="119"/>
      <c r="AN59" s="119"/>
      <c r="AO59" s="119"/>
    </row>
    <row r="60" spans="1:41" ht="18">
      <c r="A60" s="83"/>
      <c r="J60" s="87"/>
      <c r="K60" s="90" t="s">
        <v>79</v>
      </c>
      <c r="M60" s="99" t="s">
        <v>301</v>
      </c>
      <c r="N60" s="136">
        <v>0.1418143</v>
      </c>
      <c r="O60" s="136">
        <v>0.18371199999999999</v>
      </c>
      <c r="P60" s="100">
        <v>0.77</v>
      </c>
      <c r="Q60" s="100">
        <v>0.44</v>
      </c>
      <c r="R60" s="100">
        <v>-0.21827849999999999</v>
      </c>
      <c r="S60" s="101">
        <v>0.50190710000000005</v>
      </c>
      <c r="U60" s="2"/>
      <c r="AG60" s="119"/>
      <c r="AH60" s="119"/>
      <c r="AI60" s="119"/>
      <c r="AJ60" s="119"/>
      <c r="AK60" s="119"/>
      <c r="AL60" s="119"/>
      <c r="AM60" s="119"/>
      <c r="AN60" s="119"/>
      <c r="AO60" s="119"/>
    </row>
    <row r="61" spans="1:41" ht="18">
      <c r="A61" s="83" t="s">
        <v>442</v>
      </c>
      <c r="B61" t="s">
        <v>89</v>
      </c>
      <c r="H61" s="80" t="s">
        <v>152</v>
      </c>
      <c r="J61" s="87" t="s">
        <v>436</v>
      </c>
      <c r="K61" s="87">
        <v>0.23200000000000001</v>
      </c>
      <c r="M61" s="99" t="s">
        <v>302</v>
      </c>
      <c r="N61" s="136">
        <v>0.3309491</v>
      </c>
      <c r="O61" s="136">
        <v>0.1696106</v>
      </c>
      <c r="P61" s="100">
        <v>1.95</v>
      </c>
      <c r="Q61" s="100">
        <v>5.0999999999999997E-2</v>
      </c>
      <c r="R61" s="100">
        <v>-1.5035999999999999E-3</v>
      </c>
      <c r="S61" s="101">
        <v>0.66340180000000004</v>
      </c>
      <c r="U61" s="2"/>
      <c r="AG61" s="119"/>
      <c r="AH61" s="119"/>
      <c r="AI61" s="119"/>
      <c r="AJ61" s="119"/>
      <c r="AK61" s="119"/>
      <c r="AL61" s="119"/>
      <c r="AM61" s="119"/>
      <c r="AN61" s="119"/>
      <c r="AO61" s="119"/>
    </row>
    <row r="62" spans="1:41" ht="18">
      <c r="A62" s="83" t="s">
        <v>282</v>
      </c>
      <c r="B62" t="s">
        <v>90</v>
      </c>
      <c r="H62" s="80" t="s">
        <v>152</v>
      </c>
      <c r="J62" s="87"/>
      <c r="K62" s="88" t="s">
        <v>55</v>
      </c>
      <c r="M62" s="99" t="s">
        <v>303</v>
      </c>
      <c r="N62" s="136">
        <v>0.43770019999999998</v>
      </c>
      <c r="O62" s="136">
        <v>0.15888869999999999</v>
      </c>
      <c r="P62" s="100">
        <v>2.75</v>
      </c>
      <c r="Q62" s="100">
        <v>6.0000000000000001E-3</v>
      </c>
      <c r="R62" s="100">
        <v>0.12626329999999999</v>
      </c>
      <c r="S62" s="101">
        <v>0.74913700000000005</v>
      </c>
      <c r="AG62" s="119"/>
      <c r="AH62" s="119"/>
      <c r="AI62" s="119"/>
      <c r="AJ62" s="119"/>
      <c r="AK62" s="119"/>
      <c r="AL62" s="119"/>
      <c r="AM62" s="119"/>
      <c r="AN62" s="119"/>
      <c r="AO62" s="119"/>
    </row>
    <row r="63" spans="1:41" ht="18">
      <c r="A63" s="83" t="s">
        <v>283</v>
      </c>
      <c r="B63" t="s">
        <v>91</v>
      </c>
      <c r="H63" s="80" t="s">
        <v>152</v>
      </c>
      <c r="J63" s="87" t="s">
        <v>437</v>
      </c>
      <c r="K63" s="87">
        <v>3.5000000000000003E-2</v>
      </c>
      <c r="M63" s="99" t="s">
        <v>304</v>
      </c>
      <c r="N63" s="136">
        <v>0.30650630000000001</v>
      </c>
      <c r="O63" s="136">
        <v>0.1567559</v>
      </c>
      <c r="P63" s="100">
        <v>1.96</v>
      </c>
      <c r="Q63" s="100">
        <v>5.0999999999999997E-2</v>
      </c>
      <c r="R63" s="100">
        <v>-7.5009999999999996E-4</v>
      </c>
      <c r="S63" s="101">
        <v>0.61376280000000005</v>
      </c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1:41" ht="18">
      <c r="A64" s="83" t="s">
        <v>284</v>
      </c>
      <c r="B64" t="s">
        <v>92</v>
      </c>
      <c r="H64" s="80" t="s">
        <v>152</v>
      </c>
      <c r="J64" s="87"/>
      <c r="K64" s="90" t="s">
        <v>178</v>
      </c>
      <c r="M64" s="99" t="s">
        <v>305</v>
      </c>
      <c r="N64" s="136">
        <v>-0.31277519999999998</v>
      </c>
      <c r="O64" s="136">
        <v>0.18651680000000001</v>
      </c>
      <c r="P64" s="100">
        <v>-1.68</v>
      </c>
      <c r="Q64" s="100">
        <v>9.4E-2</v>
      </c>
      <c r="R64" s="100">
        <v>-0.67836560000000001</v>
      </c>
      <c r="S64" s="101">
        <v>5.2815300000000003E-2</v>
      </c>
      <c r="AG64" s="119"/>
      <c r="AH64" s="119"/>
      <c r="AI64" s="119"/>
      <c r="AJ64" s="119"/>
      <c r="AK64" s="119"/>
      <c r="AL64" s="119"/>
      <c r="AM64" s="119"/>
      <c r="AN64" s="119"/>
      <c r="AO64" s="119"/>
    </row>
    <row r="65" spans="1:41" ht="18">
      <c r="A65" s="83" t="s">
        <v>285</v>
      </c>
      <c r="B65" t="s">
        <v>93</v>
      </c>
      <c r="H65" s="80" t="s">
        <v>152</v>
      </c>
      <c r="J65" s="87" t="s">
        <v>438</v>
      </c>
      <c r="K65" s="87">
        <v>0.25800000000000001</v>
      </c>
      <c r="M65" s="104" t="s">
        <v>70</v>
      </c>
      <c r="N65" s="143">
        <v>4.0408099999999996</v>
      </c>
      <c r="O65" s="143">
        <v>8.2533300000000004E-2</v>
      </c>
      <c r="P65" s="105">
        <v>48.96</v>
      </c>
      <c r="Q65" s="105">
        <v>0</v>
      </c>
      <c r="R65" s="105">
        <v>3.8790369999999998</v>
      </c>
      <c r="S65" s="106">
        <v>4.2025829999999997</v>
      </c>
      <c r="AG65" s="119"/>
      <c r="AH65" s="119"/>
      <c r="AI65" s="119"/>
      <c r="AJ65" s="119"/>
      <c r="AK65" s="119"/>
      <c r="AL65" s="119"/>
      <c r="AM65" s="119"/>
      <c r="AN65" s="119"/>
      <c r="AO65" s="119"/>
    </row>
    <row r="66" spans="1:41" ht="18">
      <c r="A66" s="83"/>
      <c r="J66" s="87"/>
      <c r="K66" s="88" t="s">
        <v>56</v>
      </c>
      <c r="AG66" s="119"/>
      <c r="AH66" s="119"/>
      <c r="AI66" s="119"/>
      <c r="AJ66" s="119"/>
      <c r="AK66" s="119"/>
      <c r="AL66" s="119"/>
      <c r="AM66" s="119"/>
      <c r="AN66" s="119"/>
      <c r="AO66" s="119"/>
    </row>
    <row r="67" spans="1:41" ht="18">
      <c r="A67" s="83" t="s">
        <v>286</v>
      </c>
      <c r="B67" t="s">
        <v>246</v>
      </c>
      <c r="H67" s="80" t="s">
        <v>152</v>
      </c>
      <c r="J67" s="87" t="s">
        <v>442</v>
      </c>
      <c r="K67" s="87">
        <v>-0.24399999999999999</v>
      </c>
      <c r="AG67" s="119"/>
      <c r="AH67" s="119"/>
      <c r="AI67" s="119"/>
      <c r="AJ67" s="119"/>
      <c r="AK67" s="119"/>
      <c r="AL67" s="119"/>
      <c r="AM67" s="119"/>
      <c r="AN67" s="119"/>
      <c r="AO67" s="119"/>
    </row>
    <row r="68" spans="1:41" ht="18">
      <c r="A68" s="83" t="s">
        <v>287</v>
      </c>
      <c r="B68" t="s">
        <v>247</v>
      </c>
      <c r="H68" s="80" t="s">
        <v>152</v>
      </c>
      <c r="J68" s="87"/>
      <c r="K68" s="90" t="s">
        <v>179</v>
      </c>
      <c r="AG68" s="119"/>
      <c r="AH68" s="119"/>
      <c r="AI68" s="119"/>
      <c r="AJ68" s="119"/>
      <c r="AK68" s="119"/>
      <c r="AL68" s="119"/>
      <c r="AM68" s="119"/>
      <c r="AN68" s="119"/>
      <c r="AO68" s="119"/>
    </row>
    <row r="69" spans="1:41" ht="18">
      <c r="A69" s="83" t="s">
        <v>288</v>
      </c>
      <c r="B69" t="s">
        <v>100</v>
      </c>
      <c r="H69" s="80" t="s">
        <v>152</v>
      </c>
      <c r="J69" s="87" t="s">
        <v>282</v>
      </c>
      <c r="K69" s="87">
        <v>-0.248</v>
      </c>
      <c r="AG69" s="119"/>
      <c r="AH69" s="119"/>
      <c r="AI69" s="119"/>
      <c r="AJ69" s="119"/>
      <c r="AK69" s="119"/>
      <c r="AL69" s="119"/>
      <c r="AM69" s="119"/>
      <c r="AN69" s="119"/>
      <c r="AO69" s="119"/>
    </row>
    <row r="70" spans="1:41" ht="18">
      <c r="A70" s="83" t="s">
        <v>289</v>
      </c>
      <c r="B70" t="s">
        <v>101</v>
      </c>
      <c r="H70" s="80" t="s">
        <v>152</v>
      </c>
      <c r="J70" s="87"/>
      <c r="K70" s="90" t="s">
        <v>180</v>
      </c>
      <c r="AG70" s="119"/>
      <c r="AH70" s="119"/>
      <c r="AI70" s="119"/>
      <c r="AJ70" s="119"/>
      <c r="AK70" s="119"/>
      <c r="AL70" s="119"/>
      <c r="AM70" s="119"/>
      <c r="AN70" s="119"/>
      <c r="AO70" s="119"/>
    </row>
    <row r="71" spans="1:41" ht="18">
      <c r="A71" s="83" t="s">
        <v>290</v>
      </c>
      <c r="B71" t="s">
        <v>102</v>
      </c>
      <c r="H71" s="80" t="s">
        <v>152</v>
      </c>
      <c r="J71" s="87" t="s">
        <v>283</v>
      </c>
      <c r="K71" s="87">
        <v>-0.20499999999999999</v>
      </c>
      <c r="AG71" s="119"/>
      <c r="AH71" s="119"/>
      <c r="AI71" s="119"/>
      <c r="AJ71" s="119"/>
      <c r="AK71" s="119"/>
      <c r="AL71" s="119"/>
      <c r="AM71" s="119"/>
      <c r="AN71" s="119"/>
      <c r="AO71" s="119"/>
    </row>
    <row r="72" spans="1:41" ht="18">
      <c r="A72" s="83"/>
      <c r="J72" s="87"/>
      <c r="K72" s="90" t="s">
        <v>179</v>
      </c>
      <c r="AG72" s="119"/>
      <c r="AH72" s="119"/>
      <c r="AI72" s="119"/>
      <c r="AJ72" s="119"/>
      <c r="AK72" s="119"/>
      <c r="AL72" s="119"/>
      <c r="AM72" s="119"/>
      <c r="AN72" s="119"/>
      <c r="AO72" s="119"/>
    </row>
    <row r="73" spans="1:41" ht="18">
      <c r="A73" s="83" t="s">
        <v>291</v>
      </c>
      <c r="B73" t="s">
        <v>99</v>
      </c>
      <c r="H73" s="80" t="s">
        <v>152</v>
      </c>
      <c r="J73" s="87" t="s">
        <v>284</v>
      </c>
      <c r="K73" s="87">
        <v>-0.378</v>
      </c>
      <c r="AG73" s="119"/>
      <c r="AH73" s="119"/>
      <c r="AI73" s="119"/>
      <c r="AJ73" s="119"/>
      <c r="AK73" s="119"/>
      <c r="AL73" s="119"/>
      <c r="AM73" s="119"/>
      <c r="AN73" s="119"/>
      <c r="AO73" s="119"/>
    </row>
    <row r="74" spans="1:41" ht="18">
      <c r="A74" s="83" t="s">
        <v>292</v>
      </c>
      <c r="B74" t="s">
        <v>242</v>
      </c>
      <c r="H74" s="80" t="s">
        <v>152</v>
      </c>
      <c r="J74" s="87"/>
      <c r="K74" s="88" t="s">
        <v>57</v>
      </c>
      <c r="AG74" s="119"/>
      <c r="AH74" s="119"/>
      <c r="AI74" s="119"/>
      <c r="AJ74" s="119"/>
      <c r="AK74" s="119"/>
      <c r="AL74" s="119"/>
      <c r="AM74" s="119"/>
      <c r="AN74" s="119"/>
      <c r="AO74" s="119"/>
    </row>
    <row r="75" spans="1:41" ht="18">
      <c r="A75" s="83" t="s">
        <v>293</v>
      </c>
      <c r="B75" t="s">
        <v>243</v>
      </c>
      <c r="H75" s="80" t="s">
        <v>152</v>
      </c>
      <c r="J75" s="87" t="s">
        <v>285</v>
      </c>
      <c r="K75" s="87">
        <v>-0.37</v>
      </c>
      <c r="AG75" s="119"/>
      <c r="AH75" s="119"/>
      <c r="AI75" s="119"/>
      <c r="AJ75" s="119"/>
      <c r="AK75" s="119"/>
      <c r="AL75" s="119"/>
      <c r="AM75" s="119"/>
      <c r="AN75" s="119"/>
      <c r="AO75" s="119"/>
    </row>
    <row r="76" spans="1:41" ht="18">
      <c r="A76" s="83" t="s">
        <v>294</v>
      </c>
      <c r="B76" t="s">
        <v>244</v>
      </c>
      <c r="H76" s="80" t="s">
        <v>152</v>
      </c>
      <c r="J76" s="87"/>
      <c r="K76" s="88" t="s">
        <v>58</v>
      </c>
      <c r="AG76" s="119"/>
      <c r="AH76" s="119"/>
      <c r="AI76" s="119"/>
      <c r="AJ76" s="119"/>
      <c r="AK76" s="119"/>
      <c r="AL76" s="119"/>
      <c r="AM76" s="119"/>
      <c r="AN76" s="119"/>
      <c r="AO76" s="119"/>
    </row>
    <row r="77" spans="1:41" ht="18">
      <c r="A77" s="83" t="s">
        <v>295</v>
      </c>
      <c r="B77" t="s">
        <v>245</v>
      </c>
      <c r="H77" s="80" t="s">
        <v>152</v>
      </c>
      <c r="J77" s="87" t="s">
        <v>286</v>
      </c>
      <c r="K77" s="87">
        <v>-4.2000000000000003E-2</v>
      </c>
      <c r="AG77" s="119"/>
      <c r="AH77" s="119"/>
      <c r="AI77" s="119"/>
      <c r="AJ77" s="119"/>
      <c r="AK77" s="119"/>
      <c r="AL77" s="119"/>
      <c r="AM77" s="119"/>
      <c r="AN77" s="119"/>
      <c r="AO77" s="119"/>
    </row>
    <row r="78" spans="1:41" ht="18">
      <c r="A78" s="83"/>
      <c r="J78" s="87"/>
      <c r="K78" s="90" t="s">
        <v>181</v>
      </c>
      <c r="AG78" s="119"/>
      <c r="AH78" s="119"/>
      <c r="AI78" s="119"/>
      <c r="AJ78" s="119"/>
      <c r="AK78" s="119"/>
      <c r="AL78" s="119"/>
      <c r="AM78" s="119"/>
      <c r="AN78" s="119"/>
      <c r="AO78" s="119"/>
    </row>
    <row r="79" spans="1:41" ht="18">
      <c r="A79" s="83" t="s">
        <v>296</v>
      </c>
      <c r="B79" t="s">
        <v>94</v>
      </c>
      <c r="H79" s="80" t="s">
        <v>152</v>
      </c>
      <c r="J79" s="87" t="s">
        <v>287</v>
      </c>
      <c r="K79" s="87">
        <v>0.28399999999999997</v>
      </c>
      <c r="AG79" s="119"/>
      <c r="AH79" s="119"/>
      <c r="AI79" s="119"/>
      <c r="AJ79" s="119"/>
      <c r="AK79" s="119"/>
      <c r="AL79" s="119"/>
      <c r="AM79" s="119"/>
      <c r="AN79" s="119"/>
      <c r="AO79" s="119"/>
    </row>
    <row r="80" spans="1:41" ht="18">
      <c r="A80" s="83" t="s">
        <v>297</v>
      </c>
      <c r="B80" t="s">
        <v>95</v>
      </c>
      <c r="H80" s="80" t="s">
        <v>152</v>
      </c>
      <c r="J80" s="87"/>
      <c r="K80" s="88" t="s">
        <v>59</v>
      </c>
      <c r="AG80" s="119"/>
      <c r="AH80" s="119"/>
      <c r="AI80" s="119"/>
      <c r="AJ80" s="119"/>
      <c r="AK80" s="119"/>
      <c r="AL80" s="119"/>
      <c r="AM80" s="119"/>
      <c r="AN80" s="119"/>
      <c r="AO80" s="119"/>
    </row>
    <row r="81" spans="1:41" ht="18">
      <c r="A81" s="83" t="s">
        <v>298</v>
      </c>
      <c r="B81" t="s">
        <v>96</v>
      </c>
      <c r="H81" s="80" t="s">
        <v>152</v>
      </c>
      <c r="J81" s="87" t="s">
        <v>288</v>
      </c>
      <c r="K81" s="87">
        <v>0.17</v>
      </c>
      <c r="AG81" s="119"/>
      <c r="AH81" s="119"/>
      <c r="AI81" s="119"/>
      <c r="AJ81" s="119"/>
      <c r="AK81" s="119"/>
      <c r="AL81" s="119"/>
      <c r="AM81" s="119"/>
      <c r="AN81" s="119"/>
      <c r="AO81" s="119"/>
    </row>
    <row r="82" spans="1:41" ht="18">
      <c r="A82" s="83" t="s">
        <v>299</v>
      </c>
      <c r="B82" t="s">
        <v>97</v>
      </c>
      <c r="H82" s="80" t="s">
        <v>152</v>
      </c>
      <c r="J82" s="87"/>
      <c r="K82" s="90" t="s">
        <v>182</v>
      </c>
      <c r="AG82" s="119"/>
      <c r="AH82" s="119"/>
      <c r="AI82" s="119"/>
      <c r="AJ82" s="119"/>
      <c r="AK82" s="119"/>
      <c r="AL82" s="119"/>
      <c r="AM82" s="119"/>
      <c r="AN82" s="119"/>
      <c r="AO82" s="119"/>
    </row>
    <row r="83" spans="1:41" ht="15">
      <c r="A83" s="83" t="s">
        <v>300</v>
      </c>
      <c r="B83" t="s">
        <v>98</v>
      </c>
      <c r="H83" s="80" t="s">
        <v>152</v>
      </c>
      <c r="J83" s="87" t="s">
        <v>289</v>
      </c>
      <c r="K83" s="87">
        <v>-4.8000000000000001E-2</v>
      </c>
    </row>
    <row r="84" spans="1:41" ht="15">
      <c r="A84" s="83"/>
      <c r="J84" s="87"/>
      <c r="K84" s="90" t="s">
        <v>183</v>
      </c>
    </row>
    <row r="85" spans="1:41" ht="15">
      <c r="A85" s="83" t="s">
        <v>301</v>
      </c>
      <c r="B85" t="s">
        <v>103</v>
      </c>
      <c r="H85" s="80" t="s">
        <v>152</v>
      </c>
      <c r="J85" s="87" t="s">
        <v>290</v>
      </c>
      <c r="K85" s="87">
        <v>6.0999999999999999E-2</v>
      </c>
    </row>
    <row r="86" spans="1:41" ht="15">
      <c r="A86" s="83" t="s">
        <v>302</v>
      </c>
      <c r="B86" t="s">
        <v>278</v>
      </c>
      <c r="H86" s="80" t="s">
        <v>152</v>
      </c>
      <c r="J86" s="87"/>
      <c r="K86" s="90" t="s">
        <v>184</v>
      </c>
    </row>
    <row r="87" spans="1:41" ht="15">
      <c r="A87" s="83" t="s">
        <v>303</v>
      </c>
      <c r="B87" t="s">
        <v>279</v>
      </c>
      <c r="H87" s="80" t="s">
        <v>152</v>
      </c>
      <c r="J87" s="87" t="s">
        <v>291</v>
      </c>
      <c r="K87" s="87">
        <v>-0.186</v>
      </c>
    </row>
    <row r="88" spans="1:41" ht="15">
      <c r="A88" s="83" t="s">
        <v>304</v>
      </c>
      <c r="B88" t="s">
        <v>280</v>
      </c>
      <c r="H88" s="80" t="s">
        <v>152</v>
      </c>
      <c r="J88" s="87"/>
      <c r="K88" s="90" t="s">
        <v>185</v>
      </c>
    </row>
    <row r="89" spans="1:41" ht="15">
      <c r="A89" s="83" t="s">
        <v>305</v>
      </c>
      <c r="B89" t="s">
        <v>281</v>
      </c>
      <c r="H89" s="80" t="s">
        <v>152</v>
      </c>
      <c r="J89" s="87" t="s">
        <v>292</v>
      </c>
      <c r="K89" s="87">
        <v>-6.6000000000000003E-2</v>
      </c>
    </row>
    <row r="90" spans="1:41" ht="15">
      <c r="J90" s="87"/>
      <c r="K90" s="90" t="s">
        <v>186</v>
      </c>
    </row>
    <row r="91" spans="1:41" ht="15">
      <c r="J91" s="87" t="s">
        <v>293</v>
      </c>
      <c r="K91" s="87">
        <v>-0.186</v>
      </c>
    </row>
    <row r="92" spans="1:41" ht="15">
      <c r="J92" s="87"/>
      <c r="K92" s="90" t="s">
        <v>187</v>
      </c>
    </row>
    <row r="93" spans="1:41" ht="15">
      <c r="J93" s="87" t="s">
        <v>294</v>
      </c>
      <c r="K93" s="87">
        <v>-0.40300000000000002</v>
      </c>
    </row>
    <row r="94" spans="1:41" ht="15">
      <c r="J94" s="87"/>
      <c r="K94" s="88" t="s">
        <v>60</v>
      </c>
    </row>
    <row r="95" spans="1:41" ht="15">
      <c r="J95" s="87" t="s">
        <v>295</v>
      </c>
      <c r="K95" s="87">
        <v>-0.40100000000000002</v>
      </c>
    </row>
    <row r="96" spans="1:41" ht="15">
      <c r="J96" s="87"/>
      <c r="K96" s="88" t="s">
        <v>61</v>
      </c>
    </row>
    <row r="97" spans="10:11" ht="15">
      <c r="J97" s="87" t="s">
        <v>296</v>
      </c>
      <c r="K97" s="87">
        <v>-0.34899999999999998</v>
      </c>
    </row>
    <row r="98" spans="10:11" ht="15">
      <c r="J98" s="87"/>
      <c r="K98" s="88" t="s">
        <v>62</v>
      </c>
    </row>
    <row r="99" spans="10:11" ht="15">
      <c r="J99" s="87" t="s">
        <v>297</v>
      </c>
      <c r="K99" s="87">
        <v>-0.379</v>
      </c>
    </row>
    <row r="100" spans="10:11" ht="15">
      <c r="J100" s="87"/>
      <c r="K100" s="88" t="s">
        <v>63</v>
      </c>
    </row>
    <row r="101" spans="10:11" ht="15">
      <c r="J101" s="87" t="s">
        <v>298</v>
      </c>
      <c r="K101" s="87">
        <v>-0.79400000000000004</v>
      </c>
    </row>
    <row r="102" spans="10:11" ht="15">
      <c r="J102" s="87"/>
      <c r="K102" s="88" t="s">
        <v>64</v>
      </c>
    </row>
    <row r="103" spans="10:11" ht="15">
      <c r="J103" s="87" t="s">
        <v>299</v>
      </c>
      <c r="K103" s="87">
        <v>-0.71099999999999997</v>
      </c>
    </row>
    <row r="104" spans="10:11" ht="15">
      <c r="J104" s="87"/>
      <c r="K104" s="88" t="s">
        <v>65</v>
      </c>
    </row>
    <row r="105" spans="10:11" ht="15">
      <c r="J105" s="87" t="s">
        <v>300</v>
      </c>
      <c r="K105" s="87">
        <v>-0.70599999999999996</v>
      </c>
    </row>
    <row r="106" spans="10:11" ht="15">
      <c r="J106" s="87"/>
      <c r="K106" s="88" t="s">
        <v>65</v>
      </c>
    </row>
    <row r="107" spans="10:11" ht="15">
      <c r="J107" s="87" t="s">
        <v>301</v>
      </c>
      <c r="K107" s="87">
        <v>0.14199999999999999</v>
      </c>
    </row>
    <row r="108" spans="10:11" ht="15">
      <c r="J108" s="87"/>
      <c r="K108" s="90" t="s">
        <v>188</v>
      </c>
    </row>
    <row r="109" spans="10:11" ht="15">
      <c r="J109" s="87" t="s">
        <v>302</v>
      </c>
      <c r="K109" s="87">
        <v>0.33100000000000002</v>
      </c>
    </row>
    <row r="110" spans="10:11" ht="15">
      <c r="J110" s="87"/>
      <c r="K110" s="88" t="s">
        <v>66</v>
      </c>
    </row>
    <row r="111" spans="10:11" ht="15">
      <c r="J111" s="87" t="s">
        <v>303</v>
      </c>
      <c r="K111" s="87">
        <v>0.438</v>
      </c>
    </row>
    <row r="112" spans="10:11" ht="15">
      <c r="J112" s="87"/>
      <c r="K112" s="88" t="s">
        <v>67</v>
      </c>
    </row>
    <row r="113" spans="10:12" ht="15">
      <c r="J113" s="87" t="s">
        <v>304</v>
      </c>
      <c r="K113" s="87">
        <v>0.307</v>
      </c>
    </row>
    <row r="114" spans="10:12" ht="15">
      <c r="J114" s="87"/>
      <c r="K114" s="88" t="s">
        <v>68</v>
      </c>
    </row>
    <row r="115" spans="10:12" ht="15">
      <c r="J115" s="87" t="s">
        <v>305</v>
      </c>
      <c r="K115" s="87">
        <v>-0.313</v>
      </c>
    </row>
    <row r="116" spans="10:12" ht="15">
      <c r="J116" s="87"/>
      <c r="K116" s="88" t="s">
        <v>69</v>
      </c>
    </row>
    <row r="117" spans="10:12" ht="15">
      <c r="J117" s="87" t="s">
        <v>70</v>
      </c>
      <c r="K117" s="87">
        <v>4.0410000000000004</v>
      </c>
    </row>
    <row r="118" spans="10:12" ht="15">
      <c r="J118" s="87"/>
      <c r="K118" s="88" t="s">
        <v>71</v>
      </c>
    </row>
    <row r="119" spans="10:12" ht="15">
      <c r="J119" s="89" t="s">
        <v>72</v>
      </c>
      <c r="K119" s="87">
        <v>0.37</v>
      </c>
    </row>
    <row r="120" spans="10:12" ht="15">
      <c r="J120" s="92" t="s">
        <v>73</v>
      </c>
      <c r="K120" s="93">
        <v>18235</v>
      </c>
    </row>
    <row r="121" spans="10:12" ht="15.75" customHeight="1">
      <c r="J121" s="94" t="s">
        <v>190</v>
      </c>
      <c r="K121" s="95">
        <v>184.24</v>
      </c>
      <c r="L121" s="91"/>
    </row>
    <row r="122" spans="10:12" ht="15">
      <c r="J122" s="174" t="s">
        <v>39</v>
      </c>
      <c r="K122" s="174"/>
    </row>
  </sheetData>
  <mergeCells count="1">
    <mergeCell ref="J122:K122"/>
  </mergeCells>
  <phoneticPr fontId="3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workbookViewId="0">
      <selection activeCell="E27" sqref="E27"/>
    </sheetView>
  </sheetViews>
  <sheetFormatPr baseColWidth="10" defaultRowHeight="15" x14ac:dyDescent="0"/>
  <cols>
    <col min="1" max="1" width="24" style="152" customWidth="1"/>
    <col min="2" max="2" width="10.83203125" style="152"/>
    <col min="3" max="3" width="13.1640625" style="152" customWidth="1"/>
    <col min="4" max="4" width="9.5" style="152" customWidth="1"/>
    <col min="5" max="5" width="13.33203125" style="152" customWidth="1"/>
    <col min="6" max="9" width="2.83203125" style="152" customWidth="1"/>
    <col min="10" max="16384" width="10.83203125" style="152"/>
  </cols>
  <sheetData>
    <row r="1" spans="1:5">
      <c r="A1" s="154"/>
    </row>
    <row r="2" spans="1:5" ht="18">
      <c r="A2" s="167" t="s">
        <v>820</v>
      </c>
      <c r="B2" s="69" t="s">
        <v>812</v>
      </c>
    </row>
    <row r="3" spans="1:5" ht="18">
      <c r="A3" s="168"/>
      <c r="B3" s="69" t="s">
        <v>804</v>
      </c>
    </row>
    <row r="4" spans="1:5">
      <c r="A4" s="154"/>
    </row>
    <row r="5" spans="1:5">
      <c r="A5" s="164" t="s">
        <v>813</v>
      </c>
    </row>
    <row r="6" spans="1:5">
      <c r="A6" s="164" t="s">
        <v>814</v>
      </c>
    </row>
    <row r="7" spans="1:5">
      <c r="A7" s="154"/>
    </row>
    <row r="8" spans="1:5">
      <c r="A8" s="165"/>
      <c r="B8" s="153"/>
      <c r="C8" s="153" t="s">
        <v>191</v>
      </c>
      <c r="D8" s="153"/>
      <c r="E8" s="153"/>
    </row>
    <row r="9" spans="1:5">
      <c r="A9" s="166" t="s">
        <v>829</v>
      </c>
      <c r="B9" s="156" t="s">
        <v>24</v>
      </c>
      <c r="C9" s="156" t="s">
        <v>25</v>
      </c>
      <c r="D9" s="156" t="s">
        <v>26</v>
      </c>
      <c r="E9" s="156"/>
    </row>
    <row r="10" spans="1:5">
      <c r="A10" s="161" t="s">
        <v>758</v>
      </c>
      <c r="B10" s="156"/>
      <c r="C10" s="156"/>
      <c r="D10" s="156"/>
      <c r="E10" s="156"/>
    </row>
    <row r="11" spans="1:5">
      <c r="A11" s="165" t="s">
        <v>355</v>
      </c>
      <c r="B11" s="157">
        <v>0.15773409999999999</v>
      </c>
      <c r="C11" s="159">
        <v>8.8197499999999998E-2</v>
      </c>
      <c r="D11" s="158">
        <v>1.79</v>
      </c>
      <c r="E11" s="154" t="s">
        <v>748</v>
      </c>
    </row>
    <row r="12" spans="1:5">
      <c r="A12" s="165" t="s">
        <v>356</v>
      </c>
      <c r="B12" s="157">
        <v>0.4133753</v>
      </c>
      <c r="C12" s="159">
        <v>8.2377599999999995E-2</v>
      </c>
      <c r="D12" s="158">
        <v>5.0199999999999996</v>
      </c>
      <c r="E12" s="154" t="s">
        <v>749</v>
      </c>
    </row>
    <row r="13" spans="1:5">
      <c r="A13" s="165" t="s">
        <v>357</v>
      </c>
      <c r="B13" s="157">
        <v>0.74761319999999998</v>
      </c>
      <c r="C13" s="159">
        <v>8.0838400000000005E-2</v>
      </c>
      <c r="D13" s="158">
        <v>9.25</v>
      </c>
      <c r="E13" s="154" t="s">
        <v>749</v>
      </c>
    </row>
    <row r="14" spans="1:5">
      <c r="A14" s="165" t="s">
        <v>358</v>
      </c>
      <c r="B14" s="157">
        <v>0.63514250000000005</v>
      </c>
      <c r="C14" s="159">
        <v>7.9963599999999996E-2</v>
      </c>
      <c r="D14" s="158">
        <v>7.94</v>
      </c>
      <c r="E14" s="154" t="s">
        <v>749</v>
      </c>
    </row>
    <row r="15" spans="1:5">
      <c r="A15" s="165" t="s">
        <v>359</v>
      </c>
      <c r="B15" s="157">
        <v>0.96714120000000003</v>
      </c>
      <c r="C15" s="159">
        <v>8.1443699999999994E-2</v>
      </c>
      <c r="D15" s="158">
        <v>11.87</v>
      </c>
      <c r="E15" s="154" t="s">
        <v>749</v>
      </c>
    </row>
    <row r="16" spans="1:5">
      <c r="A16" s="161" t="s">
        <v>759</v>
      </c>
      <c r="B16" s="157"/>
      <c r="C16" s="159"/>
      <c r="D16" s="158"/>
      <c r="E16" s="154"/>
    </row>
    <row r="17" spans="1:5">
      <c r="A17" s="165" t="s">
        <v>757</v>
      </c>
      <c r="B17" s="157">
        <v>-2.2225999999999999E-2</v>
      </c>
      <c r="C17" s="159">
        <v>9.1456800000000005E-2</v>
      </c>
      <c r="D17" s="158">
        <v>-0.24</v>
      </c>
      <c r="E17" s="154"/>
    </row>
    <row r="18" spans="1:5">
      <c r="A18" s="165" t="s">
        <v>107</v>
      </c>
      <c r="B18" s="157">
        <v>0.28625220000000001</v>
      </c>
      <c r="C18" s="159">
        <v>0.1180276</v>
      </c>
      <c r="D18" s="158">
        <v>2.4300000000000002</v>
      </c>
      <c r="E18" s="154" t="s">
        <v>747</v>
      </c>
    </row>
    <row r="19" spans="1:5">
      <c r="A19" s="165" t="s">
        <v>108</v>
      </c>
      <c r="B19" s="157">
        <v>-0.1489559</v>
      </c>
      <c r="C19" s="159">
        <v>0.12603349999999999</v>
      </c>
      <c r="D19" s="158">
        <v>-1.18</v>
      </c>
      <c r="E19" s="154"/>
    </row>
    <row r="20" spans="1:5">
      <c r="A20" s="161" t="s">
        <v>760</v>
      </c>
      <c r="B20" s="157"/>
      <c r="C20" s="159"/>
      <c r="D20" s="158"/>
      <c r="E20" s="154"/>
    </row>
    <row r="21" spans="1:5">
      <c r="A21" s="165" t="s">
        <v>567</v>
      </c>
      <c r="B21" s="157">
        <v>-0.26229279999999999</v>
      </c>
      <c r="C21" s="159">
        <v>5.4446300000000003E-2</v>
      </c>
      <c r="D21" s="158">
        <v>-4.82</v>
      </c>
      <c r="E21" s="154" t="s">
        <v>749</v>
      </c>
    </row>
    <row r="22" spans="1:5">
      <c r="A22" s="165" t="s">
        <v>441</v>
      </c>
      <c r="B22" s="157">
        <v>0.76591540000000002</v>
      </c>
      <c r="C22" s="159">
        <v>0.13707459999999999</v>
      </c>
      <c r="D22" s="158">
        <v>5.59</v>
      </c>
      <c r="E22" s="154" t="s">
        <v>749</v>
      </c>
    </row>
    <row r="23" spans="1:5">
      <c r="A23" s="165" t="s">
        <v>20</v>
      </c>
      <c r="B23" s="157">
        <v>-1.5442260000000001</v>
      </c>
      <c r="C23" s="159">
        <v>0.1099967</v>
      </c>
      <c r="D23" s="158">
        <v>-14.04</v>
      </c>
      <c r="E23" s="154" t="s">
        <v>749</v>
      </c>
    </row>
    <row r="24" spans="1:5">
      <c r="A24" s="165" t="s">
        <v>558</v>
      </c>
      <c r="B24" s="157">
        <v>-0.37230809999999998</v>
      </c>
      <c r="C24" s="159">
        <v>0.12024849999999999</v>
      </c>
      <c r="D24" s="158">
        <v>-3.1</v>
      </c>
      <c r="E24" s="154" t="s">
        <v>749</v>
      </c>
    </row>
    <row r="25" spans="1:5">
      <c r="A25" s="165" t="s">
        <v>761</v>
      </c>
      <c r="B25" s="157">
        <v>-0.51099309999999998</v>
      </c>
      <c r="C25" s="159">
        <v>0.15727540000000001</v>
      </c>
      <c r="D25" s="158">
        <v>-3.25</v>
      </c>
      <c r="E25" s="154" t="s">
        <v>749</v>
      </c>
    </row>
    <row r="26" spans="1:5">
      <c r="A26" s="165" t="s">
        <v>440</v>
      </c>
      <c r="B26" s="157">
        <v>-0.70307869999999995</v>
      </c>
      <c r="C26" s="159">
        <v>0.14869640000000001</v>
      </c>
      <c r="D26" s="158">
        <v>-4.7300000000000004</v>
      </c>
      <c r="E26" s="154" t="s">
        <v>749</v>
      </c>
    </row>
    <row r="27" spans="1:5">
      <c r="A27" s="161" t="s">
        <v>762</v>
      </c>
      <c r="B27" s="157"/>
      <c r="C27" s="159"/>
      <c r="D27" s="158"/>
      <c r="E27" s="154"/>
    </row>
    <row r="28" spans="1:5">
      <c r="A28" s="165" t="s">
        <v>166</v>
      </c>
      <c r="B28" s="157">
        <v>-1.16014E-2</v>
      </c>
      <c r="C28" s="159">
        <v>2.6557999999999998E-3</v>
      </c>
      <c r="D28" s="158">
        <v>-4.37</v>
      </c>
      <c r="E28" s="154" t="s">
        <v>749</v>
      </c>
    </row>
    <row r="29" spans="1:5">
      <c r="A29" s="165" t="s">
        <v>16</v>
      </c>
      <c r="B29" s="157">
        <v>9.5040000000000001E-4</v>
      </c>
      <c r="C29" s="159">
        <v>7.8700000000000002E-5</v>
      </c>
      <c r="D29" s="158">
        <v>12.08</v>
      </c>
      <c r="E29" s="154" t="s">
        <v>749</v>
      </c>
    </row>
    <row r="30" spans="1:5">
      <c r="A30" s="165" t="s">
        <v>17</v>
      </c>
      <c r="B30" s="157">
        <v>-8.2400000000000007E-6</v>
      </c>
      <c r="C30" s="159">
        <v>6.37E-7</v>
      </c>
      <c r="D30" s="158">
        <v>-12.93</v>
      </c>
      <c r="E30" s="154" t="s">
        <v>749</v>
      </c>
    </row>
    <row r="31" spans="1:5">
      <c r="A31" s="161" t="s">
        <v>763</v>
      </c>
      <c r="B31" s="157"/>
      <c r="C31" s="159"/>
      <c r="D31" s="158"/>
      <c r="E31" s="154"/>
    </row>
    <row r="32" spans="1:5">
      <c r="A32" s="165" t="s">
        <v>764</v>
      </c>
      <c r="B32" s="157">
        <v>0.1775388</v>
      </c>
      <c r="C32" s="159">
        <v>0.1054862</v>
      </c>
      <c r="D32" s="158">
        <v>1.68</v>
      </c>
      <c r="E32" s="154" t="s">
        <v>748</v>
      </c>
    </row>
    <row r="33" spans="1:5">
      <c r="A33" s="165" t="s">
        <v>767</v>
      </c>
      <c r="B33" s="157">
        <v>9.98999E-2</v>
      </c>
      <c r="C33" s="159">
        <v>0.1004226</v>
      </c>
      <c r="D33" s="158">
        <v>0.99</v>
      </c>
      <c r="E33" s="154"/>
    </row>
    <row r="34" spans="1:5">
      <c r="A34" s="165" t="s">
        <v>770</v>
      </c>
      <c r="B34" s="157">
        <v>9.6861199999999995E-2</v>
      </c>
      <c r="C34" s="159">
        <v>9.9231E-2</v>
      </c>
      <c r="D34" s="158">
        <v>0.98</v>
      </c>
      <c r="E34" s="154"/>
    </row>
    <row r="35" spans="1:5">
      <c r="A35" s="165" t="s">
        <v>773</v>
      </c>
      <c r="B35" s="157">
        <v>0.21436520000000001</v>
      </c>
      <c r="C35" s="159">
        <v>9.7545300000000001E-2</v>
      </c>
      <c r="D35" s="158">
        <v>2.2000000000000002</v>
      </c>
      <c r="E35" s="154" t="s">
        <v>747</v>
      </c>
    </row>
    <row r="36" spans="1:5">
      <c r="A36" s="165" t="s">
        <v>776</v>
      </c>
      <c r="B36" s="157">
        <v>0.2224496</v>
      </c>
      <c r="C36" s="159">
        <v>0.1024818</v>
      </c>
      <c r="D36" s="158">
        <v>2.17</v>
      </c>
      <c r="E36" s="154" t="s">
        <v>747</v>
      </c>
    </row>
    <row r="37" spans="1:5">
      <c r="A37" s="165" t="s">
        <v>821</v>
      </c>
      <c r="B37" s="157">
        <v>4.0625799999999997E-2</v>
      </c>
      <c r="C37" s="159">
        <v>0.1359892</v>
      </c>
      <c r="D37" s="158">
        <v>0.3</v>
      </c>
      <c r="E37" s="154"/>
    </row>
    <row r="38" spans="1:5">
      <c r="A38" s="165" t="s">
        <v>822</v>
      </c>
      <c r="B38" s="157">
        <v>0.29608250000000003</v>
      </c>
      <c r="C38" s="159">
        <v>0.15805520000000001</v>
      </c>
      <c r="D38" s="158">
        <v>1.87</v>
      </c>
      <c r="E38" s="154" t="s">
        <v>750</v>
      </c>
    </row>
    <row r="39" spans="1:5">
      <c r="A39" s="165" t="s">
        <v>823</v>
      </c>
      <c r="B39" s="157">
        <v>-0.29047919999999999</v>
      </c>
      <c r="C39" s="159">
        <v>0.14584130000000001</v>
      </c>
      <c r="D39" s="158">
        <v>-1.99</v>
      </c>
      <c r="E39" s="154" t="s">
        <v>747</v>
      </c>
    </row>
    <row r="40" spans="1:5">
      <c r="A40" s="165" t="s">
        <v>824</v>
      </c>
      <c r="B40" s="157">
        <v>0.3198722</v>
      </c>
      <c r="C40" s="159">
        <v>0.14158960000000001</v>
      </c>
      <c r="D40" s="158">
        <v>2.2599999999999998</v>
      </c>
      <c r="E40" s="154" t="s">
        <v>747</v>
      </c>
    </row>
    <row r="41" spans="1:5">
      <c r="A41" s="165" t="s">
        <v>825</v>
      </c>
      <c r="B41" s="157">
        <v>0.19128419999999999</v>
      </c>
      <c r="C41" s="159">
        <v>0.1336608</v>
      </c>
      <c r="D41" s="158">
        <v>1.43</v>
      </c>
      <c r="E41" s="154"/>
    </row>
    <row r="42" spans="1:5">
      <c r="A42" s="154" t="s">
        <v>826</v>
      </c>
      <c r="B42" s="157">
        <v>0.23190459999999999</v>
      </c>
      <c r="C42" s="159">
        <v>0.133158</v>
      </c>
      <c r="D42" s="158">
        <v>1.74</v>
      </c>
      <c r="E42" s="154" t="s">
        <v>748</v>
      </c>
    </row>
    <row r="43" spans="1:5">
      <c r="A43" s="154" t="s">
        <v>827</v>
      </c>
      <c r="B43" s="157">
        <v>3.5097299999999998E-2</v>
      </c>
      <c r="C43" s="159">
        <v>0.15806229999999999</v>
      </c>
      <c r="D43" s="158">
        <v>0.22</v>
      </c>
      <c r="E43" s="154"/>
    </row>
    <row r="44" spans="1:5">
      <c r="A44" s="154" t="s">
        <v>828</v>
      </c>
      <c r="B44" s="157">
        <v>0.25785360000000002</v>
      </c>
      <c r="C44" s="159">
        <v>0.1394948</v>
      </c>
      <c r="D44" s="158">
        <v>1.85</v>
      </c>
      <c r="E44" s="154" t="s">
        <v>750</v>
      </c>
    </row>
    <row r="45" spans="1:5">
      <c r="A45" s="154" t="s">
        <v>765</v>
      </c>
      <c r="B45" s="157">
        <v>-0.24443090000000001</v>
      </c>
      <c r="C45" s="159">
        <v>0.16129779999999999</v>
      </c>
      <c r="D45" s="158">
        <v>-1.52</v>
      </c>
      <c r="E45" s="154"/>
    </row>
    <row r="46" spans="1:5">
      <c r="A46" s="154" t="s">
        <v>768</v>
      </c>
      <c r="B46" s="157">
        <v>-0.24836730000000001</v>
      </c>
      <c r="C46" s="159">
        <v>0.16277150000000001</v>
      </c>
      <c r="D46" s="158">
        <v>-1.53</v>
      </c>
      <c r="E46" s="154"/>
    </row>
    <row r="47" spans="1:5">
      <c r="A47" s="154" t="s">
        <v>771</v>
      </c>
      <c r="B47" s="157">
        <v>-0.20493159999999999</v>
      </c>
      <c r="C47" s="159">
        <v>0.1605625</v>
      </c>
      <c r="D47" s="158">
        <v>-1.28</v>
      </c>
      <c r="E47" s="154"/>
    </row>
    <row r="48" spans="1:5">
      <c r="A48" s="154" t="s">
        <v>774</v>
      </c>
      <c r="B48" s="157">
        <v>-0.37831530000000002</v>
      </c>
      <c r="C48" s="159">
        <v>0.15454570000000001</v>
      </c>
      <c r="D48" s="158">
        <v>-2.4500000000000002</v>
      </c>
      <c r="E48" s="154" t="s">
        <v>747</v>
      </c>
    </row>
    <row r="49" spans="1:5">
      <c r="A49" s="154" t="s">
        <v>777</v>
      </c>
      <c r="B49" s="157">
        <v>-0.37044820000000001</v>
      </c>
      <c r="C49" s="159">
        <v>0.15902160000000001</v>
      </c>
      <c r="D49" s="158">
        <v>-2.33</v>
      </c>
      <c r="E49" s="154" t="s">
        <v>747</v>
      </c>
    </row>
    <row r="50" spans="1:5">
      <c r="A50" s="154" t="s">
        <v>766</v>
      </c>
      <c r="B50" s="157">
        <v>-4.1813999999999997E-2</v>
      </c>
      <c r="C50" s="159">
        <v>0.1273224</v>
      </c>
      <c r="D50" s="158">
        <v>-0.33</v>
      </c>
      <c r="E50" s="154"/>
    </row>
    <row r="51" spans="1:5">
      <c r="A51" s="154" t="s">
        <v>769</v>
      </c>
      <c r="B51" s="157">
        <v>0.28429720000000003</v>
      </c>
      <c r="C51" s="159">
        <v>0.12914610000000001</v>
      </c>
      <c r="D51" s="158">
        <v>2.2000000000000002</v>
      </c>
      <c r="E51" s="154" t="s">
        <v>747</v>
      </c>
    </row>
    <row r="52" spans="1:5">
      <c r="A52" s="154" t="s">
        <v>772</v>
      </c>
      <c r="B52" s="157">
        <v>0.16976169999999999</v>
      </c>
      <c r="C52" s="159">
        <v>0.13109299999999999</v>
      </c>
      <c r="D52" s="158">
        <v>1.29</v>
      </c>
      <c r="E52" s="154"/>
    </row>
    <row r="53" spans="1:5">
      <c r="A53" s="154" t="s">
        <v>775</v>
      </c>
      <c r="B53" s="157">
        <v>-4.7889300000000003E-2</v>
      </c>
      <c r="C53" s="159">
        <v>0.12064039999999999</v>
      </c>
      <c r="D53" s="158">
        <v>-0.4</v>
      </c>
      <c r="E53" s="154"/>
    </row>
    <row r="54" spans="1:5">
      <c r="A54" s="154" t="s">
        <v>778</v>
      </c>
      <c r="B54" s="157">
        <v>6.0819100000000001E-2</v>
      </c>
      <c r="C54" s="159">
        <v>0.1264121</v>
      </c>
      <c r="D54" s="158">
        <v>0.48</v>
      </c>
      <c r="E54" s="154"/>
    </row>
    <row r="55" spans="1:5">
      <c r="A55" s="154" t="s">
        <v>783</v>
      </c>
      <c r="B55" s="157">
        <v>-0.18558640000000001</v>
      </c>
      <c r="C55" s="159">
        <v>0.1383518</v>
      </c>
      <c r="D55" s="158">
        <v>-1.34</v>
      </c>
      <c r="E55" s="154"/>
    </row>
    <row r="56" spans="1:5">
      <c r="A56" s="154" t="s">
        <v>784</v>
      </c>
      <c r="B56" s="157">
        <v>-6.5779299999999999E-2</v>
      </c>
      <c r="C56" s="159">
        <v>0.1319284</v>
      </c>
      <c r="D56" s="158">
        <v>-0.5</v>
      </c>
      <c r="E56" s="154"/>
    </row>
    <row r="57" spans="1:5">
      <c r="A57" s="154" t="s">
        <v>785</v>
      </c>
      <c r="B57" s="157">
        <v>-0.18615300000000001</v>
      </c>
      <c r="C57" s="159">
        <v>0.1325471</v>
      </c>
      <c r="D57" s="158">
        <v>-1.4</v>
      </c>
      <c r="E57" s="154"/>
    </row>
    <row r="58" spans="1:5">
      <c r="A58" s="154" t="s">
        <v>786</v>
      </c>
      <c r="B58" s="157">
        <v>-0.4034586</v>
      </c>
      <c r="C58" s="159">
        <v>0.12920499999999999</v>
      </c>
      <c r="D58" s="158">
        <v>-3.12</v>
      </c>
      <c r="E58" s="154" t="s">
        <v>749</v>
      </c>
    </row>
    <row r="59" spans="1:5">
      <c r="A59" s="154" t="s">
        <v>787</v>
      </c>
      <c r="B59" s="157">
        <v>-0.40083029999999997</v>
      </c>
      <c r="C59" s="159">
        <v>0.13284280000000001</v>
      </c>
      <c r="D59" s="158">
        <v>-3.02</v>
      </c>
      <c r="E59" s="154" t="s">
        <v>749</v>
      </c>
    </row>
    <row r="60" spans="1:5">
      <c r="A60" s="154" t="s">
        <v>788</v>
      </c>
      <c r="B60" s="157">
        <v>-0.34850419999999999</v>
      </c>
      <c r="C60" s="159">
        <v>0.1702467</v>
      </c>
      <c r="D60" s="158">
        <v>-2.0499999999999998</v>
      </c>
      <c r="E60" s="154" t="s">
        <v>747</v>
      </c>
    </row>
    <row r="61" spans="1:5">
      <c r="A61" s="154" t="s">
        <v>789</v>
      </c>
      <c r="B61" s="157">
        <v>-0.37872879999999998</v>
      </c>
      <c r="C61" s="159">
        <v>0.171929</v>
      </c>
      <c r="D61" s="158">
        <v>-2.2000000000000002</v>
      </c>
      <c r="E61" s="154" t="s">
        <v>747</v>
      </c>
    </row>
    <row r="62" spans="1:5">
      <c r="A62" s="154" t="s">
        <v>790</v>
      </c>
      <c r="B62" s="157">
        <v>-0.794408</v>
      </c>
      <c r="C62" s="159">
        <v>0.16791249999999999</v>
      </c>
      <c r="D62" s="158">
        <v>-4.7300000000000004</v>
      </c>
      <c r="E62" s="154" t="s">
        <v>749</v>
      </c>
    </row>
    <row r="63" spans="1:5">
      <c r="A63" s="154" t="s">
        <v>791</v>
      </c>
      <c r="B63" s="157">
        <v>-0.71136509999999997</v>
      </c>
      <c r="C63" s="159">
        <v>0.1637247</v>
      </c>
      <c r="D63" s="158">
        <v>-4.34</v>
      </c>
      <c r="E63" s="154" t="s">
        <v>749</v>
      </c>
    </row>
    <row r="64" spans="1:5">
      <c r="A64" s="154" t="s">
        <v>792</v>
      </c>
      <c r="B64" s="157">
        <v>-0.70566549999999995</v>
      </c>
      <c r="C64" s="159">
        <v>0.1640971</v>
      </c>
      <c r="D64" s="158">
        <v>-4.3</v>
      </c>
      <c r="E64" s="154" t="s">
        <v>749</v>
      </c>
    </row>
    <row r="65" spans="1:7">
      <c r="A65" s="154" t="s">
        <v>793</v>
      </c>
      <c r="B65" s="157">
        <v>0.1418143</v>
      </c>
      <c r="C65" s="159">
        <v>0.18371199999999999</v>
      </c>
      <c r="D65" s="158">
        <v>0.77</v>
      </c>
      <c r="E65" s="154"/>
    </row>
    <row r="66" spans="1:7">
      <c r="A66" s="154" t="s">
        <v>794</v>
      </c>
      <c r="B66" s="157">
        <v>0.3309491</v>
      </c>
      <c r="C66" s="159">
        <v>0.1696106</v>
      </c>
      <c r="D66" s="158">
        <v>1.95</v>
      </c>
      <c r="E66" s="154" t="s">
        <v>750</v>
      </c>
    </row>
    <row r="67" spans="1:7">
      <c r="A67" s="154" t="s">
        <v>795</v>
      </c>
      <c r="B67" s="157">
        <v>0.43770019999999998</v>
      </c>
      <c r="C67" s="159">
        <v>0.15888869999999999</v>
      </c>
      <c r="D67" s="158">
        <v>2.75</v>
      </c>
      <c r="E67" s="154" t="s">
        <v>749</v>
      </c>
    </row>
    <row r="68" spans="1:7">
      <c r="A68" s="154" t="s">
        <v>796</v>
      </c>
      <c r="B68" s="157">
        <v>0.30650630000000001</v>
      </c>
      <c r="C68" s="159">
        <v>0.1567559</v>
      </c>
      <c r="D68" s="158">
        <v>1.96</v>
      </c>
      <c r="E68" s="154" t="s">
        <v>750</v>
      </c>
    </row>
    <row r="69" spans="1:7">
      <c r="A69" s="154" t="s">
        <v>797</v>
      </c>
      <c r="B69" s="157">
        <v>-0.31277519999999998</v>
      </c>
      <c r="C69" s="159">
        <v>0.18651680000000001</v>
      </c>
      <c r="D69" s="158">
        <v>-1.68</v>
      </c>
      <c r="E69" s="154" t="s">
        <v>748</v>
      </c>
    </row>
    <row r="70" spans="1:7">
      <c r="A70" s="161" t="s">
        <v>802</v>
      </c>
      <c r="B70" s="157">
        <v>4.0408099999999996</v>
      </c>
      <c r="C70" s="159">
        <v>8.2533300000000004E-2</v>
      </c>
      <c r="D70" s="158">
        <v>48.96</v>
      </c>
      <c r="E70" s="154" t="s">
        <v>749</v>
      </c>
      <c r="F70" s="154"/>
      <c r="G70" s="154"/>
    </row>
    <row r="71" spans="1:7">
      <c r="A71" s="154"/>
      <c r="B71" s="154"/>
      <c r="C71" s="154"/>
      <c r="D71" s="154"/>
      <c r="E71" s="154"/>
      <c r="F71" s="154"/>
      <c r="G71" s="154"/>
    </row>
    <row r="72" spans="1:7">
      <c r="A72" s="154" t="s">
        <v>756</v>
      </c>
    </row>
    <row r="73" spans="1:7">
      <c r="A73" s="100" t="s">
        <v>815</v>
      </c>
    </row>
    <row r="74" spans="1:7">
      <c r="A74" s="100" t="s">
        <v>816</v>
      </c>
    </row>
    <row r="75" spans="1:7">
      <c r="A75" s="100" t="s">
        <v>817</v>
      </c>
    </row>
    <row r="76" spans="1:7">
      <c r="A76" s="100" t="s">
        <v>818</v>
      </c>
    </row>
    <row r="77" spans="1:7">
      <c r="A77" s="100" t="s">
        <v>751</v>
      </c>
    </row>
    <row r="78" spans="1:7">
      <c r="A78" s="154" t="s">
        <v>752</v>
      </c>
      <c r="B78" s="154"/>
      <c r="C78" s="155"/>
    </row>
    <row r="79" spans="1:7">
      <c r="A79" s="154"/>
    </row>
    <row r="80" spans="1:7">
      <c r="A80" s="164" t="s">
        <v>819</v>
      </c>
    </row>
    <row r="81" spans="1:1">
      <c r="A81" s="164" t="s">
        <v>830</v>
      </c>
    </row>
    <row r="82" spans="1:1">
      <c r="A82" s="164" t="s">
        <v>831</v>
      </c>
    </row>
    <row r="83" spans="1:1">
      <c r="A83" s="154" t="s">
        <v>754</v>
      </c>
    </row>
    <row r="84" spans="1:1">
      <c r="A84" s="154" t="s">
        <v>753</v>
      </c>
    </row>
    <row r="85" spans="1:1">
      <c r="A85" s="154" t="s">
        <v>755</v>
      </c>
    </row>
    <row r="86" spans="1:1">
      <c r="A86" s="154" t="s">
        <v>780</v>
      </c>
    </row>
    <row r="87" spans="1:1">
      <c r="A87" s="154" t="s">
        <v>781</v>
      </c>
    </row>
    <row r="88" spans="1:1">
      <c r="A88" s="154" t="s">
        <v>782</v>
      </c>
    </row>
    <row r="89" spans="1:1">
      <c r="A89" s="154"/>
    </row>
    <row r="90" spans="1:1">
      <c r="A90" s="100" t="s">
        <v>740</v>
      </c>
    </row>
    <row r="91" spans="1:1">
      <c r="A91" s="100" t="s">
        <v>741</v>
      </c>
    </row>
    <row r="92" spans="1:1">
      <c r="A92" s="100" t="s">
        <v>742</v>
      </c>
    </row>
    <row r="93" spans="1:1">
      <c r="A93" s="100" t="s">
        <v>805</v>
      </c>
    </row>
    <row r="94" spans="1:1">
      <c r="A94" s="154"/>
    </row>
    <row r="95" spans="1:1">
      <c r="A95" s="154" t="s">
        <v>798</v>
      </c>
    </row>
    <row r="96" spans="1:1">
      <c r="A96" s="154" t="s">
        <v>799</v>
      </c>
    </row>
    <row r="97" spans="1:1">
      <c r="A97" s="154" t="s">
        <v>800</v>
      </c>
    </row>
    <row r="98" spans="1:1">
      <c r="A98" s="154" t="s">
        <v>801</v>
      </c>
    </row>
    <row r="99" spans="1:1">
      <c r="A99" s="154"/>
    </row>
    <row r="100" spans="1:1">
      <c r="A100" s="154" t="s">
        <v>803</v>
      </c>
    </row>
    <row r="101" spans="1:1">
      <c r="A101" s="154"/>
    </row>
    <row r="102" spans="1:1">
      <c r="A102" s="154"/>
    </row>
    <row r="103" spans="1:1">
      <c r="A103" s="154"/>
    </row>
    <row r="104" spans="1:1">
      <c r="A104" s="154"/>
    </row>
    <row r="105" spans="1:1">
      <c r="A105" s="154"/>
    </row>
    <row r="106" spans="1:1">
      <c r="A106" s="154"/>
    </row>
    <row r="107" spans="1:1">
      <c r="A107" s="154"/>
    </row>
    <row r="108" spans="1:1">
      <c r="A108" s="154"/>
    </row>
    <row r="109" spans="1:1">
      <c r="A109" s="154"/>
    </row>
    <row r="110" spans="1:1">
      <c r="A110" s="154"/>
    </row>
    <row r="111" spans="1:1">
      <c r="A111" s="154"/>
    </row>
  </sheetData>
  <phoneticPr fontId="5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5"/>
  <sheetViews>
    <sheetView workbookViewId="0">
      <selection activeCell="G19" sqref="G19"/>
    </sheetView>
  </sheetViews>
  <sheetFormatPr baseColWidth="10" defaultRowHeight="14" x14ac:dyDescent="0"/>
  <cols>
    <col min="1" max="1" width="13.33203125" customWidth="1"/>
  </cols>
  <sheetData>
    <row r="2" spans="1:5" ht="20">
      <c r="B2" s="117" t="s">
        <v>605</v>
      </c>
    </row>
    <row r="3" spans="1:5">
      <c r="A3" s="107">
        <v>-1.16014E-2</v>
      </c>
      <c r="B3" t="s">
        <v>606</v>
      </c>
    </row>
    <row r="4" spans="1:5">
      <c r="A4" s="107">
        <v>9.5040000000000001E-4</v>
      </c>
    </row>
    <row r="5" spans="1:5">
      <c r="A5" s="108">
        <v>-8.2400000000000007E-6</v>
      </c>
    </row>
    <row r="6" spans="1:5">
      <c r="B6" t="s">
        <v>494</v>
      </c>
    </row>
    <row r="7" spans="1:5">
      <c r="B7" s="109" t="s">
        <v>166</v>
      </c>
      <c r="C7" s="2" t="s">
        <v>16</v>
      </c>
      <c r="D7" s="2" t="s">
        <v>17</v>
      </c>
      <c r="E7" t="s">
        <v>722</v>
      </c>
    </row>
    <row r="8" spans="1:5">
      <c r="A8" s="109" t="s">
        <v>495</v>
      </c>
      <c r="B8">
        <v>-1.16014E-2</v>
      </c>
      <c r="C8">
        <v>9.5040000000000001E-4</v>
      </c>
      <c r="D8">
        <v>-8.2400000000000007E-6</v>
      </c>
      <c r="E8" t="s">
        <v>723</v>
      </c>
    </row>
    <row r="9" spans="1:5">
      <c r="A9" s="110" t="s">
        <v>166</v>
      </c>
      <c r="B9" t="s">
        <v>496</v>
      </c>
      <c r="E9" t="s">
        <v>724</v>
      </c>
    </row>
    <row r="10" spans="1:5">
      <c r="A10" s="138">
        <v>0</v>
      </c>
      <c r="B10">
        <v>0</v>
      </c>
      <c r="E10" s="111">
        <v>-0.65162700000000007</v>
      </c>
    </row>
    <row r="11" spans="1:5">
      <c r="A11">
        <v>16</v>
      </c>
      <c r="B11" s="111">
        <v>2.3928960000000006E-2</v>
      </c>
      <c r="E11" s="111">
        <v>-0.62769804000000007</v>
      </c>
    </row>
    <row r="12" spans="1:5">
      <c r="A12">
        <v>17</v>
      </c>
      <c r="B12" s="111">
        <v>3.6958680000000001E-2</v>
      </c>
      <c r="E12" s="111">
        <v>-0.61466832000000005</v>
      </c>
    </row>
    <row r="13" spans="1:5">
      <c r="A13">
        <v>18</v>
      </c>
      <c r="B13" s="111">
        <v>5.1048720000000034E-2</v>
      </c>
      <c r="E13" s="111">
        <v>-0.60057828000000002</v>
      </c>
    </row>
    <row r="14" spans="1:5">
      <c r="A14">
        <v>19</v>
      </c>
      <c r="B14" s="111">
        <v>6.614964000000001E-2</v>
      </c>
      <c r="E14" s="111">
        <v>-0.58547736000000006</v>
      </c>
    </row>
    <row r="15" spans="1:5">
      <c r="A15">
        <v>20</v>
      </c>
      <c r="B15" s="111">
        <v>8.2212000000000007E-2</v>
      </c>
      <c r="E15" s="111">
        <v>-0.569415</v>
      </c>
    </row>
    <row r="16" spans="1:5">
      <c r="A16">
        <v>21</v>
      </c>
      <c r="B16" s="111">
        <v>9.9186360000000001E-2</v>
      </c>
      <c r="E16" s="111">
        <v>-0.55244064000000004</v>
      </c>
    </row>
    <row r="17" spans="1:5">
      <c r="A17">
        <v>22</v>
      </c>
      <c r="B17" s="111">
        <v>0.11702328000000002</v>
      </c>
      <c r="E17" s="111">
        <v>-0.53460372</v>
      </c>
    </row>
    <row r="18" spans="1:5">
      <c r="A18">
        <v>23</v>
      </c>
      <c r="B18" s="111">
        <v>0.13567332000000004</v>
      </c>
      <c r="E18" s="111">
        <v>-0.51595367999999997</v>
      </c>
    </row>
    <row r="19" spans="1:5">
      <c r="A19">
        <v>24</v>
      </c>
      <c r="B19" s="111">
        <v>0.15508703999999995</v>
      </c>
      <c r="E19" s="111">
        <v>-0.49653996000000011</v>
      </c>
    </row>
    <row r="20" spans="1:5">
      <c r="A20">
        <v>25</v>
      </c>
      <c r="B20" s="111">
        <v>0.17521499999999998</v>
      </c>
      <c r="E20" s="111">
        <v>-0.47641200000000006</v>
      </c>
    </row>
    <row r="21" spans="1:5">
      <c r="A21">
        <v>26</v>
      </c>
      <c r="B21" s="111">
        <v>0.19600776</v>
      </c>
      <c r="E21" s="111">
        <v>-0.45561924000000009</v>
      </c>
    </row>
    <row r="22" spans="1:5">
      <c r="A22">
        <v>27</v>
      </c>
      <c r="B22" s="111">
        <v>0.21741588000000003</v>
      </c>
      <c r="E22" s="111">
        <v>-0.43421112000000006</v>
      </c>
    </row>
    <row r="23" spans="1:5">
      <c r="A23">
        <v>28</v>
      </c>
      <c r="B23" s="111">
        <v>0.23938992000000003</v>
      </c>
      <c r="E23" s="111">
        <v>-0.41223708000000003</v>
      </c>
    </row>
    <row r="24" spans="1:5">
      <c r="A24">
        <v>29</v>
      </c>
      <c r="B24" s="111">
        <v>0.26188043999999999</v>
      </c>
      <c r="E24" s="111">
        <v>-0.38974656000000008</v>
      </c>
    </row>
    <row r="25" spans="1:5">
      <c r="A25">
        <v>30</v>
      </c>
      <c r="B25" s="111">
        <v>0.28483800000000004</v>
      </c>
      <c r="E25" s="111">
        <v>-0.36678900000000003</v>
      </c>
    </row>
    <row r="26" spans="1:5">
      <c r="A26">
        <v>31</v>
      </c>
      <c r="B26" s="111">
        <v>0.30821315999999988</v>
      </c>
      <c r="E26" s="111">
        <v>-0.34341384000000019</v>
      </c>
    </row>
    <row r="27" spans="1:5">
      <c r="A27">
        <v>32</v>
      </c>
      <c r="B27" s="111">
        <v>0.33195647999999994</v>
      </c>
      <c r="E27" s="111">
        <v>-0.31967052000000012</v>
      </c>
    </row>
    <row r="28" spans="1:5">
      <c r="A28">
        <v>33</v>
      </c>
      <c r="B28" s="111">
        <v>0.35601852</v>
      </c>
      <c r="E28" s="111">
        <v>-0.29560848000000006</v>
      </c>
    </row>
    <row r="29" spans="1:5">
      <c r="A29">
        <v>34</v>
      </c>
      <c r="B29" s="111">
        <v>0.38034983999999999</v>
      </c>
      <c r="E29" s="111">
        <v>-0.27127716000000007</v>
      </c>
    </row>
    <row r="30" spans="1:5">
      <c r="A30">
        <v>35</v>
      </c>
      <c r="B30" s="111">
        <v>0.4049009999999999</v>
      </c>
      <c r="E30" s="111">
        <v>-0.24672600000000017</v>
      </c>
    </row>
    <row r="31" spans="1:5">
      <c r="A31">
        <v>36</v>
      </c>
      <c r="B31" s="111">
        <v>0.4296225600000001</v>
      </c>
      <c r="E31" s="111">
        <v>-0.22200443999999997</v>
      </c>
    </row>
    <row r="32" spans="1:5">
      <c r="A32">
        <v>37</v>
      </c>
      <c r="B32" s="111">
        <v>0.45446508000000008</v>
      </c>
      <c r="E32" s="111">
        <v>-0.19716191999999999</v>
      </c>
    </row>
    <row r="33" spans="1:5">
      <c r="A33">
        <v>38</v>
      </c>
      <c r="B33" s="111">
        <v>0.47937911999999999</v>
      </c>
      <c r="E33" s="111">
        <v>-0.17224788000000008</v>
      </c>
    </row>
    <row r="34" spans="1:5">
      <c r="A34">
        <v>39</v>
      </c>
      <c r="B34" s="111">
        <v>0.50431523999999983</v>
      </c>
      <c r="E34" s="111">
        <v>-0.14731176000000024</v>
      </c>
    </row>
    <row r="35" spans="1:5">
      <c r="A35" s="112">
        <v>40</v>
      </c>
      <c r="B35" s="113">
        <v>0.52922399999999992</v>
      </c>
      <c r="E35" s="111">
        <v>-0.12240300000000015</v>
      </c>
    </row>
    <row r="36" spans="1:5">
      <c r="A36">
        <v>41</v>
      </c>
      <c r="B36" s="111">
        <v>0.55405596000000001</v>
      </c>
      <c r="E36" s="111">
        <v>-9.7571040000000053E-2</v>
      </c>
    </row>
    <row r="37" spans="1:5">
      <c r="A37">
        <v>42</v>
      </c>
      <c r="B37" s="111">
        <v>0.57876167999999995</v>
      </c>
      <c r="E37" s="111">
        <v>-7.2865320000000122E-2</v>
      </c>
    </row>
    <row r="38" spans="1:5">
      <c r="A38">
        <v>43</v>
      </c>
      <c r="B38" s="111">
        <v>0.60329171999999998</v>
      </c>
      <c r="E38" s="111">
        <v>-4.8335280000000092E-2</v>
      </c>
    </row>
    <row r="39" spans="1:5">
      <c r="A39">
        <v>44</v>
      </c>
      <c r="B39" s="111">
        <v>0.62759664000000004</v>
      </c>
      <c r="E39" s="111">
        <v>-2.4030360000000028E-2</v>
      </c>
    </row>
    <row r="40" spans="1:5" ht="18">
      <c r="A40" s="114">
        <v>45</v>
      </c>
      <c r="B40" s="115">
        <v>0.65162700000000007</v>
      </c>
      <c r="E40" s="139">
        <v>0</v>
      </c>
    </row>
    <row r="41" spans="1:5">
      <c r="A41">
        <v>46</v>
      </c>
      <c r="B41" s="111">
        <v>0.6753333600000001</v>
      </c>
      <c r="E41" s="111">
        <v>2.3706360000000037E-2</v>
      </c>
    </row>
    <row r="42" spans="1:5">
      <c r="A42">
        <v>47</v>
      </c>
      <c r="B42" s="111">
        <v>0.69866627999999997</v>
      </c>
      <c r="E42" s="111">
        <v>4.7039279999999906E-2</v>
      </c>
    </row>
    <row r="43" spans="1:5">
      <c r="A43">
        <v>48</v>
      </c>
      <c r="B43" s="111">
        <v>0.72157631999999972</v>
      </c>
      <c r="E43" s="111">
        <v>6.9949319999999648E-2</v>
      </c>
    </row>
    <row r="44" spans="1:5">
      <c r="A44">
        <v>49</v>
      </c>
      <c r="B44" s="111">
        <v>0.74401403999999993</v>
      </c>
      <c r="E44" s="111">
        <v>9.2387039999999865E-2</v>
      </c>
    </row>
    <row r="45" spans="1:5">
      <c r="A45">
        <v>50</v>
      </c>
      <c r="B45" s="111">
        <v>0.76592999999999978</v>
      </c>
      <c r="E45" s="111">
        <v>0.11430299999999971</v>
      </c>
    </row>
    <row r="46" spans="1:5">
      <c r="A46">
        <v>51</v>
      </c>
      <c r="B46" s="111">
        <v>0.78727476000000007</v>
      </c>
      <c r="E46" s="111">
        <v>0.13564776000000001</v>
      </c>
    </row>
    <row r="47" spans="1:5">
      <c r="A47">
        <v>52</v>
      </c>
      <c r="B47" s="111">
        <v>0.80799887999999975</v>
      </c>
      <c r="E47" s="111">
        <v>0.15637187999999969</v>
      </c>
    </row>
    <row r="48" spans="1:5">
      <c r="A48">
        <v>53</v>
      </c>
      <c r="B48" s="111">
        <v>0.82805291999999975</v>
      </c>
      <c r="E48" s="111">
        <v>0.17642591999999968</v>
      </c>
    </row>
    <row r="49" spans="1:5">
      <c r="A49">
        <v>54</v>
      </c>
      <c r="B49" s="111">
        <v>0.8473874400000001</v>
      </c>
      <c r="E49" s="111">
        <v>0.19576044000000004</v>
      </c>
    </row>
    <row r="50" spans="1:5">
      <c r="A50">
        <v>55</v>
      </c>
      <c r="B50" s="111">
        <v>0.86595299999999997</v>
      </c>
      <c r="E50" s="111">
        <v>0.21432599999999991</v>
      </c>
    </row>
    <row r="51" spans="1:5">
      <c r="A51">
        <v>56</v>
      </c>
      <c r="B51" s="111">
        <v>0.88370016000000007</v>
      </c>
      <c r="E51" s="111">
        <v>0.23207316</v>
      </c>
    </row>
    <row r="52" spans="1:5">
      <c r="A52">
        <v>57</v>
      </c>
      <c r="B52" s="111">
        <v>0.90057947999999999</v>
      </c>
      <c r="E52" s="111">
        <v>0.24895247999999992</v>
      </c>
    </row>
    <row r="53" spans="1:5">
      <c r="A53">
        <v>58</v>
      </c>
      <c r="B53" s="111">
        <v>0.91654151999999978</v>
      </c>
      <c r="E53" s="111">
        <v>0.26491451999999971</v>
      </c>
    </row>
    <row r="54" spans="1:5">
      <c r="A54">
        <v>59</v>
      </c>
      <c r="B54" s="111">
        <v>0.93153683999999992</v>
      </c>
      <c r="E54" s="111">
        <v>0.27990983999999985</v>
      </c>
    </row>
    <row r="55" spans="1:5">
      <c r="A55">
        <v>60</v>
      </c>
      <c r="B55" s="111">
        <v>0.94551600000000002</v>
      </c>
      <c r="E55" s="111">
        <v>0.29388899999999996</v>
      </c>
    </row>
    <row r="56" spans="1:5">
      <c r="A56">
        <v>61</v>
      </c>
      <c r="B56" s="111">
        <v>0.95842956000000012</v>
      </c>
      <c r="E56" s="111">
        <v>0.30680256000000006</v>
      </c>
    </row>
    <row r="57" spans="1:5">
      <c r="A57">
        <v>62</v>
      </c>
      <c r="B57" s="111">
        <v>0.97022807999999983</v>
      </c>
      <c r="E57" s="111">
        <v>0.31860107999999976</v>
      </c>
    </row>
    <row r="58" spans="1:5">
      <c r="A58">
        <v>63</v>
      </c>
      <c r="B58" s="111">
        <v>0.98086212000000028</v>
      </c>
      <c r="E58" s="111">
        <v>0.32923512000000021</v>
      </c>
    </row>
    <row r="59" spans="1:5">
      <c r="A59">
        <v>64</v>
      </c>
      <c r="B59" s="111">
        <v>0.99028223999999998</v>
      </c>
      <c r="E59" s="111">
        <v>0.33865523999999991</v>
      </c>
    </row>
    <row r="60" spans="1:5">
      <c r="A60">
        <v>65</v>
      </c>
      <c r="B60" s="111">
        <v>0.99843899999999985</v>
      </c>
      <c r="E60" s="111">
        <v>0.34681199999999979</v>
      </c>
    </row>
    <row r="61" spans="1:5">
      <c r="A61">
        <v>66</v>
      </c>
      <c r="B61" s="111">
        <v>1.0052829599999997</v>
      </c>
      <c r="E61" s="111">
        <v>0.35365595999999966</v>
      </c>
    </row>
    <row r="62" spans="1:5">
      <c r="A62">
        <v>67</v>
      </c>
      <c r="B62" s="111">
        <v>1.0107646800000003</v>
      </c>
      <c r="E62" s="111">
        <v>0.35913768000000024</v>
      </c>
    </row>
    <row r="63" spans="1:5">
      <c r="A63">
        <v>68</v>
      </c>
      <c r="B63" s="111">
        <v>1.0148347200000001</v>
      </c>
      <c r="E63" s="111">
        <v>0.36320772000000001</v>
      </c>
    </row>
    <row r="64" spans="1:5">
      <c r="A64">
        <v>69</v>
      </c>
      <c r="B64" s="111">
        <v>1.0174436399999998</v>
      </c>
      <c r="E64" s="111">
        <v>0.36581663999999969</v>
      </c>
    </row>
    <row r="65" spans="1:5">
      <c r="A65">
        <v>70</v>
      </c>
      <c r="B65" s="116">
        <v>1.0185419999999996</v>
      </c>
      <c r="C65" t="s">
        <v>497</v>
      </c>
      <c r="E65" s="111">
        <v>0.36691499999999955</v>
      </c>
    </row>
    <row r="66" spans="1:5">
      <c r="A66">
        <v>71</v>
      </c>
      <c r="B66" s="111">
        <v>1.0180803600000004</v>
      </c>
      <c r="E66" s="111">
        <v>0.36645336000000028</v>
      </c>
    </row>
    <row r="67" spans="1:5">
      <c r="A67">
        <v>72</v>
      </c>
      <c r="B67" s="111">
        <v>1.0160092800000005</v>
      </c>
      <c r="E67" s="111">
        <v>0.36438228000000039</v>
      </c>
    </row>
    <row r="68" spans="1:5">
      <c r="A68">
        <v>73</v>
      </c>
      <c r="B68" s="111">
        <v>1.0122793200000002</v>
      </c>
      <c r="E68" s="111">
        <v>0.36065232000000014</v>
      </c>
    </row>
    <row r="69" spans="1:5">
      <c r="A69">
        <v>74</v>
      </c>
      <c r="B69" s="111">
        <v>1.0068410400000003</v>
      </c>
      <c r="E69" s="111">
        <v>0.35521404000000023</v>
      </c>
    </row>
    <row r="70" spans="1:5">
      <c r="A70">
        <v>75</v>
      </c>
      <c r="B70" s="111">
        <v>0.99964500000000012</v>
      </c>
      <c r="E70" s="111">
        <v>0.34801800000000005</v>
      </c>
    </row>
    <row r="71" spans="1:5">
      <c r="A71">
        <v>76</v>
      </c>
      <c r="B71" s="111">
        <v>0.99064176000000037</v>
      </c>
      <c r="E71" s="111">
        <v>0.3390147600000003</v>
      </c>
    </row>
    <row r="72" spans="1:5">
      <c r="A72">
        <v>77</v>
      </c>
      <c r="B72" s="111">
        <v>0.97978187999999999</v>
      </c>
      <c r="E72" s="111">
        <v>0.32815487999999993</v>
      </c>
    </row>
    <row r="73" spans="1:5">
      <c r="A73">
        <v>78</v>
      </c>
      <c r="B73" s="111">
        <v>0.9670159199999997</v>
      </c>
      <c r="E73" s="111">
        <v>0.31538891999999963</v>
      </c>
    </row>
    <row r="74" spans="1:5">
      <c r="A74">
        <v>79</v>
      </c>
      <c r="B74" s="111">
        <v>0.95229444000000019</v>
      </c>
      <c r="E74" s="111">
        <v>0.30066744000000012</v>
      </c>
    </row>
    <row r="75" spans="1:5">
      <c r="A75">
        <v>80</v>
      </c>
      <c r="B75" s="111">
        <v>0.93556799999999996</v>
      </c>
      <c r="E75" s="111">
        <v>0.28394099999999989</v>
      </c>
    </row>
  </sheetData>
  <phoneticPr fontId="3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workbookViewId="0">
      <selection activeCell="Q28" sqref="Q28"/>
    </sheetView>
  </sheetViews>
  <sheetFormatPr baseColWidth="10" defaultRowHeight="14" x14ac:dyDescent="0"/>
  <cols>
    <col min="1" max="1" width="25.5" customWidth="1"/>
    <col min="2" max="8" width="7" customWidth="1"/>
    <col min="9" max="9" width="5.83203125" customWidth="1"/>
    <col min="10" max="12" width="2.83203125" customWidth="1"/>
  </cols>
  <sheetData>
    <row r="3" spans="1:7" ht="18">
      <c r="A3" s="151" t="s">
        <v>844</v>
      </c>
      <c r="B3" s="69" t="s">
        <v>843</v>
      </c>
    </row>
    <row r="4" spans="1:7" ht="18">
      <c r="A4" s="151"/>
      <c r="B4" s="69" t="s">
        <v>806</v>
      </c>
    </row>
    <row r="5" spans="1:7" ht="18">
      <c r="A5" s="69"/>
      <c r="B5" s="163" t="s">
        <v>733</v>
      </c>
    </row>
    <row r="7" spans="1:7">
      <c r="B7" t="s">
        <v>807</v>
      </c>
    </row>
    <row r="8" spans="1:7">
      <c r="B8" s="162" t="s">
        <v>354</v>
      </c>
      <c r="C8" s="162" t="s">
        <v>355</v>
      </c>
      <c r="D8" s="162" t="s">
        <v>356</v>
      </c>
      <c r="E8" s="162" t="s">
        <v>357</v>
      </c>
      <c r="F8" s="162" t="s">
        <v>358</v>
      </c>
      <c r="G8" s="162" t="s">
        <v>359</v>
      </c>
    </row>
    <row r="9" spans="1:7">
      <c r="A9" t="s">
        <v>809</v>
      </c>
      <c r="B9" s="149">
        <v>305.63103302701523</v>
      </c>
      <c r="C9" s="149">
        <v>297.70774982080172</v>
      </c>
      <c r="D9" s="149">
        <v>354.24674850621955</v>
      </c>
      <c r="E9" s="150" t="s">
        <v>811</v>
      </c>
      <c r="F9" s="150" t="s">
        <v>811</v>
      </c>
      <c r="G9" s="149">
        <v>319.15095371671049</v>
      </c>
    </row>
    <row r="10" spans="1:7">
      <c r="A10" t="s">
        <v>737</v>
      </c>
      <c r="B10" s="149">
        <v>109.11877850717379</v>
      </c>
      <c r="C10" s="149">
        <v>127.7622480966515</v>
      </c>
      <c r="D10" s="149">
        <v>164.97802776950053</v>
      </c>
      <c r="E10" s="149">
        <v>230.45375194861842</v>
      </c>
      <c r="F10" s="149">
        <v>205.93889529372402</v>
      </c>
      <c r="G10" s="149">
        <v>287.02754879909298</v>
      </c>
    </row>
    <row r="11" spans="1:7">
      <c r="A11" t="s">
        <v>735</v>
      </c>
      <c r="B11" s="149">
        <v>75.198320730874215</v>
      </c>
      <c r="C11" s="149">
        <v>62.461008621284591</v>
      </c>
      <c r="D11" s="149">
        <v>70.411006973629952</v>
      </c>
      <c r="E11" s="149">
        <v>62.425628238008883</v>
      </c>
      <c r="F11" s="149">
        <v>50.232905499646591</v>
      </c>
      <c r="G11" s="149">
        <v>50.365106300750924</v>
      </c>
    </row>
    <row r="12" spans="1:7">
      <c r="A12" t="s">
        <v>736</v>
      </c>
      <c r="B12" s="149">
        <v>23.294353682930392</v>
      </c>
      <c r="C12" s="149">
        <v>22.340406733761395</v>
      </c>
      <c r="D12" s="149">
        <v>30.954184749792304</v>
      </c>
      <c r="E12" s="149">
        <v>27.604331532701245</v>
      </c>
      <c r="F12" s="149">
        <v>22.205093511134919</v>
      </c>
      <c r="G12" s="149">
        <v>24.755064640009007</v>
      </c>
    </row>
    <row r="13" spans="1:7">
      <c r="A13" t="s">
        <v>810</v>
      </c>
      <c r="B13" s="149">
        <v>50.357677995422542</v>
      </c>
      <c r="C13" s="149">
        <v>35.539576268826032</v>
      </c>
      <c r="D13" s="149">
        <v>34.481477644632854</v>
      </c>
      <c r="E13" s="149">
        <v>22.754048827462228</v>
      </c>
      <c r="F13" s="149">
        <v>24.724286013904639</v>
      </c>
      <c r="G13" s="149">
        <v>24.86560690818159</v>
      </c>
    </row>
    <row r="14" spans="1:7">
      <c r="B14" s="149"/>
      <c r="C14" s="149"/>
      <c r="D14" s="149"/>
      <c r="E14" s="149"/>
      <c r="F14" s="149"/>
      <c r="G14" s="149"/>
    </row>
    <row r="15" spans="1:7">
      <c r="A15" t="s">
        <v>808</v>
      </c>
    </row>
    <row r="16" spans="1:7">
      <c r="A16" t="s">
        <v>841</v>
      </c>
      <c r="B16" s="71">
        <v>2.0247514029586307</v>
      </c>
      <c r="C16" s="71">
        <v>1.5981255865085209</v>
      </c>
      <c r="D16" s="71">
        <v>1.340212186956202</v>
      </c>
      <c r="E16" s="71">
        <v>1.3735515430677057</v>
      </c>
      <c r="F16" s="71">
        <v>1.6768365806893077</v>
      </c>
      <c r="G16" s="71">
        <v>1.6355256766962345</v>
      </c>
    </row>
    <row r="17" spans="1:7">
      <c r="A17" t="s">
        <v>842</v>
      </c>
      <c r="B17" s="71">
        <f>B16*1.05*3</f>
        <v>6.3779669193196877</v>
      </c>
      <c r="C17" s="71">
        <f t="shared" ref="C17:G17" si="0">C16*1.05*3</f>
        <v>5.0340955975018407</v>
      </c>
      <c r="D17" s="71">
        <f t="shared" si="0"/>
        <v>4.221668388912037</v>
      </c>
      <c r="E17" s="71">
        <f t="shared" si="0"/>
        <v>4.3266873606632732</v>
      </c>
      <c r="F17" s="71">
        <f t="shared" si="0"/>
        <v>5.2820352291713188</v>
      </c>
      <c r="G17" s="71">
        <f t="shared" si="0"/>
        <v>5.1519058815931391</v>
      </c>
    </row>
    <row r="19" spans="1:7">
      <c r="B19" t="s">
        <v>738</v>
      </c>
    </row>
    <row r="20" spans="1:7">
      <c r="A20" t="s">
        <v>809</v>
      </c>
      <c r="B20" s="4">
        <f t="shared" ref="B20:D24" si="1">B9*B$16</f>
        <v>618.82686290914467</v>
      </c>
      <c r="C20" s="4">
        <f t="shared" si="1"/>
        <v>475.77437229050076</v>
      </c>
      <c r="D20" s="4">
        <f t="shared" si="1"/>
        <v>474.7658095376442</v>
      </c>
      <c r="E20" s="150" t="s">
        <v>811</v>
      </c>
      <c r="F20" s="150" t="s">
        <v>811</v>
      </c>
      <c r="G20" s="4">
        <f>G9*G$16</f>
        <v>521.97957954577157</v>
      </c>
    </row>
    <row r="21" spans="1:7">
      <c r="A21" t="s">
        <v>737</v>
      </c>
      <c r="B21" s="4">
        <f t="shared" si="1"/>
        <v>220.9383998715322</v>
      </c>
      <c r="C21" s="4">
        <f t="shared" si="1"/>
        <v>204.18011767310833</v>
      </c>
      <c r="D21" s="4">
        <f t="shared" si="1"/>
        <v>221.10556339668332</v>
      </c>
      <c r="E21" s="4">
        <f t="shared" ref="E21:F24" si="2">E10*E$16</f>
        <v>316.54010659476711</v>
      </c>
      <c r="F21" s="4">
        <f t="shared" si="2"/>
        <v>345.32587301526155</v>
      </c>
      <c r="G21" s="4">
        <f>G10*G$16</f>
        <v>469.44092598009803</v>
      </c>
    </row>
    <row r="22" spans="1:7">
      <c r="A22" t="s">
        <v>735</v>
      </c>
      <c r="B22" s="4">
        <f t="shared" si="1"/>
        <v>152.25790539997064</v>
      </c>
      <c r="C22" s="4">
        <f t="shared" si="1"/>
        <v>99.820536036804214</v>
      </c>
      <c r="D22" s="4">
        <f t="shared" si="1"/>
        <v>94.365689641916987</v>
      </c>
      <c r="E22" s="4">
        <f t="shared" si="2"/>
        <v>85.744817993288038</v>
      </c>
      <c r="F22" s="4">
        <f t="shared" si="2"/>
        <v>84.232373496116509</v>
      </c>
      <c r="G22" s="4">
        <f>G11*G$16</f>
        <v>82.37342456441344</v>
      </c>
    </row>
    <row r="23" spans="1:7">
      <c r="A23" t="s">
        <v>736</v>
      </c>
      <c r="B23" s="4">
        <f t="shared" si="1"/>
        <v>47.16527530052786</v>
      </c>
      <c r="C23" s="4">
        <f t="shared" si="1"/>
        <v>35.702775614231335</v>
      </c>
      <c r="D23" s="4">
        <f t="shared" si="1"/>
        <v>41.485175638965458</v>
      </c>
      <c r="E23" s="4">
        <f t="shared" si="2"/>
        <v>37.915972172094321</v>
      </c>
      <c r="F23" s="4">
        <f t="shared" si="2"/>
        <v>37.234313077097809</v>
      </c>
      <c r="G23" s="4">
        <f>G12*G$16</f>
        <v>40.487543847009761</v>
      </c>
    </row>
    <row r="24" spans="1:7">
      <c r="A24" t="s">
        <v>810</v>
      </c>
      <c r="B24" s="4">
        <f t="shared" si="1"/>
        <v>101.96177917097076</v>
      </c>
      <c r="C24" s="4">
        <f t="shared" si="1"/>
        <v>56.796706168881911</v>
      </c>
      <c r="D24" s="4">
        <f t="shared" si="1"/>
        <v>46.21249656359479</v>
      </c>
      <c r="E24" s="4">
        <f t="shared" si="2"/>
        <v>31.253858877998663</v>
      </c>
      <c r="F24" s="4">
        <f t="shared" si="2"/>
        <v>41.458587219540327</v>
      </c>
      <c r="G24" s="4">
        <f>G13*G$16</f>
        <v>40.668338564966255</v>
      </c>
    </row>
    <row r="26" spans="1:7">
      <c r="A26" t="s">
        <v>745</v>
      </c>
    </row>
    <row r="27" spans="1:7">
      <c r="A27" t="s">
        <v>743</v>
      </c>
    </row>
    <row r="28" spans="1:7">
      <c r="A28" t="s">
        <v>744</v>
      </c>
    </row>
    <row r="29" spans="1:7">
      <c r="A29" t="s">
        <v>746</v>
      </c>
    </row>
    <row r="30" spans="1:7" s="152" customFormat="1" ht="15">
      <c r="A30" t="s">
        <v>739</v>
      </c>
    </row>
    <row r="31" spans="1:7">
      <c r="A31" t="s">
        <v>779</v>
      </c>
    </row>
  </sheetData>
  <phoneticPr fontId="5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variable list</vt:lpstr>
      <vt:lpstr>Some code values</vt:lpstr>
      <vt:lpstr>regression detailed</vt:lpstr>
      <vt:lpstr>regression condensed</vt:lpstr>
      <vt:lpstr>agez effect</vt:lpstr>
      <vt:lpstr>Table 3-5 occ-time-place</vt:lpstr>
    </vt:vector>
  </TitlesOfParts>
  <Company>Exported Data, created by SPSS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 Inc. Export Facility</dc:creator>
  <cp:lastModifiedBy>Peter Lindert</cp:lastModifiedBy>
  <dcterms:created xsi:type="dcterms:W3CDTF">2007-02-23T14:58:14Z</dcterms:created>
  <dcterms:modified xsi:type="dcterms:W3CDTF">2013-10-09T15:11:03Z</dcterms:modified>
</cp:coreProperties>
</file>